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970" windowHeight="5805" activeTab="0"/>
  </bookViews>
  <sheets>
    <sheet name="治験薬管理費ポイント表 (2024年4月版)" sheetId="1" r:id="rId1"/>
    <sheet name="ポイント表記載注釈" sheetId="2" r:id="rId2"/>
    <sheet name="記載例" sheetId="3" r:id="rId3"/>
    <sheet name="前版からの変更点について" sheetId="4" r:id="rId4"/>
  </sheets>
  <definedNames>
    <definedName name="_xlnm.Print_Area" localSheetId="2">'記載例'!$A$1:$R$43</definedName>
    <definedName name="_xlnm.Print_Area" localSheetId="0">'治験薬管理費ポイント表 (2024年4月版)'!$A$1:$R$43</definedName>
  </definedNames>
  <calcPr fullCalcOnLoad="1"/>
</workbook>
</file>

<file path=xl/sharedStrings.xml><?xml version="1.0" encoding="utf-8"?>
<sst xmlns="http://schemas.openxmlformats.org/spreadsheetml/2006/main" count="350" uniqueCount="138">
  <si>
    <t>部分に○印を入力していただくと、自動的に計算されます。</t>
  </si>
  <si>
    <t>ウエイト</t>
  </si>
  <si>
    <t>ポイント</t>
  </si>
  <si>
    <t>A</t>
  </si>
  <si>
    <t>B</t>
  </si>
  <si>
    <t>C</t>
  </si>
  <si>
    <t>D</t>
  </si>
  <si>
    <t>E</t>
  </si>
  <si>
    <t>F</t>
  </si>
  <si>
    <t>H</t>
  </si>
  <si>
    <t>デザイン</t>
  </si>
  <si>
    <t>要素</t>
  </si>
  <si>
    <t>オープン</t>
  </si>
  <si>
    <t>I
（ウエイト×1）</t>
  </si>
  <si>
    <t>単盲検</t>
  </si>
  <si>
    <t>I</t>
  </si>
  <si>
    <t>J</t>
  </si>
  <si>
    <t>K</t>
  </si>
  <si>
    <t>L</t>
  </si>
  <si>
    <t>M</t>
  </si>
  <si>
    <t>区分</t>
  </si>
  <si>
    <t>■医薬品　□医療機器</t>
  </si>
  <si>
    <t>□新規契約　　□変更契約</t>
  </si>
  <si>
    <t>整理番号</t>
  </si>
  <si>
    <t>合　　　計</t>
  </si>
  <si>
    <t>西暦　　　　年　　月　　日</t>
  </si>
  <si>
    <t>■治験　　 □製造販売後臨床試験</t>
  </si>
  <si>
    <t>治験実施診療科：</t>
  </si>
  <si>
    <t>治験課題名：</t>
  </si>
  <si>
    <t>治験薬管理費ポイント算出表－治験・医薬品－</t>
  </si>
  <si>
    <t>治験薬の剤形</t>
  </si>
  <si>
    <t>内服・外用剤</t>
  </si>
  <si>
    <t>注射剤</t>
  </si>
  <si>
    <t>Ⅱ
（ウエイト×2）</t>
  </si>
  <si>
    <t>Ⅲ
（ウエイト×3）</t>
  </si>
  <si>
    <t>Ⅳ
（ウエイト×5）</t>
  </si>
  <si>
    <t>備考</t>
  </si>
  <si>
    <t>一般</t>
  </si>
  <si>
    <t>毒・劇薬</t>
  </si>
  <si>
    <t>向精神薬</t>
  </si>
  <si>
    <t>治験薬の種目</t>
  </si>
  <si>
    <t>室温</t>
  </si>
  <si>
    <t>冷所又は遮光</t>
  </si>
  <si>
    <t>治験薬管理費A（契約単位）=（ポイント①）×1000円</t>
  </si>
  <si>
    <t>治験薬管理費B（症例単位）=（ポイント②）×1000円／症例毎</t>
  </si>
  <si>
    <t>治験薬の剤数、規格数</t>
  </si>
  <si>
    <t>納入方法</t>
  </si>
  <si>
    <t>１契約当たりのポイント（年度毎）　　合計（　①　）</t>
  </si>
  <si>
    <t>１症例当たりのポイント（症例毎）　　合計（　②　）</t>
  </si>
  <si>
    <t>単回</t>
  </si>
  <si>
    <t>二重盲検</t>
  </si>
  <si>
    <t>必要</t>
  </si>
  <si>
    <t>分割</t>
  </si>
  <si>
    <t>必要あり</t>
  </si>
  <si>
    <t>あり</t>
  </si>
  <si>
    <t>1または2</t>
  </si>
  <si>
    <t>5以上</t>
  </si>
  <si>
    <t>G</t>
  </si>
  <si>
    <t>非盲検薬剤師の設定</t>
  </si>
  <si>
    <t>注射剤残薬回収業務</t>
  </si>
  <si>
    <t>計数調剤</t>
  </si>
  <si>
    <t>・秤量調剤
・クリーンベンチ</t>
  </si>
  <si>
    <t>N</t>
  </si>
  <si>
    <t>特殊な管理について</t>
  </si>
  <si>
    <t>麻薬金庫</t>
  </si>
  <si>
    <t>冷凍、恒温器</t>
  </si>
  <si>
    <t>IWRS等で搬入依頼必要</t>
  </si>
  <si>
    <t>BSL2での
管理が必要</t>
  </si>
  <si>
    <t>麻薬・覚せい剤原料</t>
  </si>
  <si>
    <t>左記に加え追加管理が必要</t>
  </si>
  <si>
    <t>処方</t>
  </si>
  <si>
    <t>治験薬管理費A（契約単位）記載について</t>
  </si>
  <si>
    <t>補足事項</t>
  </si>
  <si>
    <t>C</t>
  </si>
  <si>
    <t>納入方法</t>
  </si>
  <si>
    <t>土日祝日の調製</t>
  </si>
  <si>
    <t>調剤条件・回数</t>
  </si>
  <si>
    <t>治験薬管理費ポイント算出表　注釈</t>
  </si>
  <si>
    <t>治験薬管理費B（症例単位）記載について</t>
  </si>
  <si>
    <t>当日検査結果等により投与量が決定</t>
  </si>
  <si>
    <t>処方せんに割付け
番号記載必須</t>
  </si>
  <si>
    <t>プロトコール上、平日営業時間帯以外に対応しないと実質上治験が遂行できないデザインの場合が該当いたします。
例1：治験薬を7日連続投与する場合
例2：治験薬は5日連続投与するが、検査結果から翌日延期が容易に起こりうる場合
例3：治験薬は3日連続投与だが、PK採血が平日必須になるなど他の要因により治験薬投与が土日にかかる可能性が高い場合</t>
  </si>
  <si>
    <t>各症例使用分を都度搬入</t>
  </si>
  <si>
    <t>調剤条件・回数</t>
  </si>
  <si>
    <t>入力の際には別シート「ポイント表記載注釈」を必ずご確認下さい。</t>
  </si>
  <si>
    <t>○</t>
  </si>
  <si>
    <t>治験薬管理費ポイント算出表　前版からの変更点について</t>
  </si>
  <si>
    <r>
      <t>部分に</t>
    </r>
    <r>
      <rPr>
        <sz val="11"/>
        <color indexed="10"/>
        <rFont val="ＭＳ Ｐゴシック"/>
        <family val="3"/>
      </rPr>
      <t>数字（回数など）</t>
    </r>
    <r>
      <rPr>
        <sz val="11"/>
        <rFont val="ＭＳ Ｐゴシック"/>
        <family val="3"/>
      </rPr>
      <t>を入力していただく、自動的に計算されます。</t>
    </r>
  </si>
  <si>
    <t>管理
+温度記録</t>
  </si>
  <si>
    <t>調製後の残薬をモニタリングまで保管する場合も該当します。
内服薬は基本該当しませんが、液剤や散剤など注射剤と同様の回収業務が発生する場合は該当するものがあります。</t>
  </si>
  <si>
    <t>IWRS(IRT)等 操作について</t>
  </si>
  <si>
    <t>管理のみ
(温度記録なし)</t>
  </si>
  <si>
    <t>保管条件</t>
  </si>
  <si>
    <t>　</t>
  </si>
  <si>
    <t>抗がん剤調製室
使用</t>
  </si>
  <si>
    <t>O</t>
  </si>
  <si>
    <t>*I,K,M,N,Oについて複数該当する場合は合算して算出いたします。</t>
  </si>
  <si>
    <t xml:space="preserve"> 注1</t>
  </si>
  <si>
    <t>注２： I,J,L,N,Oについて複数該当する場合は合算して算出いたします。</t>
  </si>
  <si>
    <t xml:space="preserve"> 注2</t>
  </si>
  <si>
    <t>使用記録必要</t>
  </si>
  <si>
    <t>A～Dについて、複数該当する場合は難易度が高い方で算出いたします。</t>
  </si>
  <si>
    <t>*A～Dについて、複数該当する場合は難易度が高い方で算出します。</t>
  </si>
  <si>
    <t>施設で用意する治験使用薬の記録管理について</t>
  </si>
  <si>
    <t>温度記録 必要</t>
  </si>
  <si>
    <t>Lot (or使用期限) 記録 必要</t>
  </si>
  <si>
    <t>注1： E について複数該当する場合は合算して算出いたします。</t>
  </si>
  <si>
    <t>IWRS(IRT)等の操作について</t>
  </si>
  <si>
    <t>被験者回収時/
調剤時操作必要</t>
  </si>
  <si>
    <t>依頼者返却時/
廃棄時操作必要</t>
  </si>
  <si>
    <t>該当する保管条件で算出します。該当項目がない場合（10～15℃で管理が必要など）は「恒温器」に該当します。
「冷所又は遮光」の「遮光」については、依頼者から提供された包装形態に追加で遮光して保管管理が必要な場合に該当。（調剤・調製後に遮光が必要なものは該当しません）</t>
  </si>
  <si>
    <t>施設で用意する治験使用薬の記録管理について</t>
  </si>
  <si>
    <t>*E について複数該当する場合は合算して算出します。</t>
  </si>
  <si>
    <t>岡山大学様式ポ－６号（2024年4月版）</t>
  </si>
  <si>
    <t>治験薬保管庫以外での
治験薬の保管管理</t>
  </si>
  <si>
    <t>病棟等での温度
管理が必要</t>
  </si>
  <si>
    <t>岡山大学様式ポ－６号（2024年4月版）</t>
  </si>
  <si>
    <t>治験薬保管庫以外での
治験薬の保管管理</t>
  </si>
  <si>
    <t xml:space="preserve"> 改訂履歴</t>
  </si>
  <si>
    <t>【治験薬管理費A変更点】
１．C「保存状況」→ 「保管条件」に文言を修正
２．D「治験薬管理室以外での治験薬の保管管理」ウエイト×4の項目を新設
３．D「施設で用意する併用薬の管理状況について」→E「施設で用意する治験使用薬の記録管理について」
　　に変更。該当項目を合算する形式に変更。</t>
  </si>
  <si>
    <t>【その他】
各項目を該当項目「〇」をプルダウン選択方式に変更　　　　　　　　　　　　　　　　　　　　　　　　　　　　　　　　　　　　　　　　　　　　　　　　　　　　　　　　　　　　　　　　　　　　　　　　　　　　　</t>
  </si>
  <si>
    <t>2023年7月版</t>
  </si>
  <si>
    <t>2024年4月版
（最新版）</t>
  </si>
  <si>
    <t>【治験薬管理費A変更点】
１．項目A,B,Cウエイト「2,3,3」→「4,5,5」に変更
２．C「保存状況」ウエイト×3「冷所及び遮光」→「冷凍、恒温器」
ウエイト×5「冷凍、恒温器、麻薬金庫」→「麻薬金庫」
３．D「施設で用意する併用薬の管理状況について」各ウエイトの内容を見直し</t>
  </si>
  <si>
    <t>【その他】　　　　　　　　　　　　　　　　　　　　　　　　　　　　　　　　　　　　　　　　　　　　　　　　　　　　　　　　　　　　　　　　　　　　　　　　　　　　　　シート「ポイント表記載注釈」を新規で作成しました。</t>
  </si>
  <si>
    <t>2018年12月版</t>
  </si>
  <si>
    <r>
      <t>【治験薬管理費A変更点】 ※治験薬管理の実務に応じた文言の変更
D「治験薬</t>
    </r>
    <r>
      <rPr>
        <u val="single"/>
        <sz val="11"/>
        <rFont val="ＭＳ Ｐゴシック"/>
        <family val="3"/>
      </rPr>
      <t>管理室</t>
    </r>
    <r>
      <rPr>
        <sz val="11"/>
        <rFont val="ＭＳ Ｐゴシック"/>
        <family val="3"/>
      </rPr>
      <t>以外での治験薬の保管管理」 ⇒ 「治験薬</t>
    </r>
    <r>
      <rPr>
        <u val="single"/>
        <sz val="11"/>
        <rFont val="ＭＳ Ｐゴシック"/>
        <family val="3"/>
      </rPr>
      <t>保管庫</t>
    </r>
    <r>
      <rPr>
        <sz val="11"/>
        <rFont val="ＭＳ Ｐゴシック"/>
        <family val="3"/>
      </rPr>
      <t>以外での治験薬の保管管理」に変更</t>
    </r>
  </si>
  <si>
    <t>【治験薬管理費B変更点】
１．J「IWRS,IVRS操作について」→「IWRS（IRT）等の操作について」の他、各ウエイトの文言を修正</t>
  </si>
  <si>
    <t xml:space="preserve">【治験薬管理費B変更点】
１．旧表におけるG「投与期間」、H「調剤及び出庫回数」を削除
２．H「納入方法」ウエイト×3「システムにて搬入依頼必要」をI「IWRS,IVRS操作について」ウエイト×1に移動
３．H「納入方法」ウエイト×5「各症例使用分を都度搬入」を新設
４．I「IWRS,IVRS操作について」各ウエイトの文言を修正
５．K「特殊な管理について」ウエイト×5「P2レベルでの管理が必要」の文言を修正
６．M「処方」を新設
７．N「調剤条件・回数」ウエイト×5「閉鎖式調製器具使用」を削除
</t>
  </si>
  <si>
    <r>
      <t>【治験薬管理費B変更点】 ※治験薬管理の実務に応じた文言の変更
L「特殊な管理について」：「病棟での温度管理が必要」⇒「病棟</t>
    </r>
    <r>
      <rPr>
        <u val="single"/>
        <sz val="11"/>
        <rFont val="ＭＳ Ｐゴシック"/>
        <family val="3"/>
      </rPr>
      <t>等</t>
    </r>
    <r>
      <rPr>
        <sz val="11"/>
        <rFont val="ＭＳ Ｐゴシック"/>
        <family val="3"/>
      </rPr>
      <t xml:space="preserve">での温度管理が必要」
</t>
    </r>
  </si>
  <si>
    <r>
      <t>依頼者から提供された治験使用薬について、治験薬管理室に設置している</t>
    </r>
    <r>
      <rPr>
        <sz val="11"/>
        <color indexed="10"/>
        <rFont val="ＭＳ Ｐゴシック"/>
        <family val="3"/>
      </rPr>
      <t>治験薬保管庫（冷蔵庫・室温保管庫等）</t>
    </r>
    <r>
      <rPr>
        <b/>
        <u val="single"/>
        <sz val="11"/>
        <color indexed="10"/>
        <rFont val="ＭＳ Ｐゴシック"/>
        <family val="3"/>
      </rPr>
      <t>以外</t>
    </r>
    <r>
      <rPr>
        <sz val="11"/>
        <color indexed="10"/>
        <rFont val="ＭＳ Ｐゴシック"/>
        <family val="3"/>
      </rPr>
      <t>の場所で継続的に管理・記録する必要がある場合に該当</t>
    </r>
    <r>
      <rPr>
        <sz val="11"/>
        <color indexed="8"/>
        <rFont val="ＭＳ Ｐゴシック"/>
        <family val="3"/>
      </rPr>
      <t>。管理および使用記録作成の他、温度記録が必要な場合は「保管+温度記録」に該当します。
※</t>
    </r>
    <r>
      <rPr>
        <u val="single"/>
        <sz val="11"/>
        <color indexed="8"/>
        <rFont val="ＭＳ Ｐゴシック"/>
        <family val="3"/>
      </rPr>
      <t>治験薬保管庫</t>
    </r>
    <r>
      <rPr>
        <b/>
        <u val="single"/>
        <sz val="11"/>
        <color indexed="8"/>
        <rFont val="ＭＳ Ｐゴシック"/>
        <family val="3"/>
      </rPr>
      <t>のみ</t>
    </r>
    <r>
      <rPr>
        <u val="single"/>
        <sz val="11"/>
        <color indexed="8"/>
        <rFont val="ＭＳ Ｐゴシック"/>
        <family val="3"/>
      </rPr>
      <t>の管理・温度記録の場合は本項目は「該当なし」</t>
    </r>
    <r>
      <rPr>
        <sz val="11"/>
        <color indexed="8"/>
        <rFont val="ＭＳ Ｐゴシック"/>
        <family val="3"/>
      </rPr>
      <t xml:space="preserve">
※個々の被験者の調剤/調製中または払い出し運搬中"のみ"の温度記録は
　　「L」項目に該当</t>
    </r>
  </si>
  <si>
    <r>
      <rPr>
        <sz val="11"/>
        <color indexed="12"/>
        <rFont val="ＭＳ Ｐゴシック"/>
        <family val="3"/>
      </rPr>
      <t>「IWRS等で搬入依頼必要」</t>
    </r>
    <r>
      <rPr>
        <sz val="11"/>
        <color indexed="8"/>
        <rFont val="ＭＳ Ｐゴシック"/>
        <family val="3"/>
      </rPr>
      <t xml:space="preserve">
施設側でIWRS等操作を行いモニターを介さずに搬入依頼しなければならない場合「IWRS等で搬入依頼必要」が該当します。自動でShipmentが発番され、納品日程の調整のみの場合は該当なし。
</t>
    </r>
    <r>
      <rPr>
        <sz val="11"/>
        <color indexed="12"/>
        <rFont val="ＭＳ Ｐゴシック"/>
        <family val="3"/>
      </rPr>
      <t xml:space="preserve">
「被験者回収時/調剤時操作必要」</t>
    </r>
    <r>
      <rPr>
        <sz val="11"/>
        <color indexed="8"/>
        <rFont val="ＭＳ Ｐゴシック"/>
        <family val="3"/>
      </rPr>
      <t xml:space="preserve">
割り付けた治験薬に対して、調剤時（払い出し時）または内服薬を被験者から回収した時にIWRS等に都度使用記録の入力が必要な場合「被験者回収時/調剤時操作必要」に該当します。※CRCによる割付操作のみの時は本項は該当なし。
</t>
    </r>
    <r>
      <rPr>
        <sz val="11"/>
        <color indexed="12"/>
        <rFont val="ＭＳ Ｐゴシック"/>
        <family val="3"/>
      </rPr>
      <t>「依頼者返却時/廃棄時操作必要」</t>
    </r>
    <r>
      <rPr>
        <sz val="11"/>
        <color indexed="8"/>
        <rFont val="ＭＳ Ｐゴシック"/>
        <family val="3"/>
      </rPr>
      <t xml:space="preserve">
期限切れ/未使用の治験薬を依頼者に返却する際または施設内で治験薬を廃棄する際、施設側でIWRS等の操作が必要な場合「依頼者返却時/廃棄時操作必要」に該当します。</t>
    </r>
  </si>
  <si>
    <r>
      <rPr>
        <sz val="11"/>
        <color indexed="12"/>
        <rFont val="ＭＳ Ｐゴシック"/>
        <family val="3"/>
      </rPr>
      <t>「単回」</t>
    </r>
    <r>
      <rPr>
        <sz val="11"/>
        <color indexed="8"/>
        <rFont val="ＭＳ Ｐゴシック"/>
        <family val="3"/>
      </rPr>
      <t xml:space="preserve">
試験全体を通して1回の治験薬搬入で完了する場合に該当。
</t>
    </r>
    <r>
      <rPr>
        <sz val="11"/>
        <color indexed="12"/>
        <rFont val="ＭＳ Ｐゴシック"/>
        <family val="3"/>
      </rPr>
      <t xml:space="preserve">
「分割」
</t>
    </r>
    <r>
      <rPr>
        <u val="single"/>
        <sz val="11"/>
        <rFont val="ＭＳ Ｐゴシック"/>
        <family val="3"/>
      </rPr>
      <t>試験全体を通して2回以上の治験薬搬入が発生</t>
    </r>
    <r>
      <rPr>
        <sz val="11"/>
        <rFont val="ＭＳ Ｐゴシック"/>
        <family val="3"/>
      </rPr>
      <t>する場合に該当。（期限切れ治験薬の交換も同様に1回と数えます） ※症例毎に2回以上ではありません。</t>
    </r>
    <r>
      <rPr>
        <sz val="11"/>
        <color indexed="8"/>
        <rFont val="ＭＳ Ｐゴシック"/>
        <family val="3"/>
      </rPr>
      <t xml:space="preserve">
</t>
    </r>
    <r>
      <rPr>
        <sz val="11"/>
        <color indexed="12"/>
        <rFont val="ＭＳ Ｐゴシック"/>
        <family val="3"/>
      </rPr>
      <t>「各症例使用分を都度搬入」</t>
    </r>
    <r>
      <rPr>
        <sz val="11"/>
        <color indexed="8"/>
        <rFont val="ＭＳ Ｐゴシック"/>
        <family val="3"/>
      </rPr>
      <t xml:space="preserve">
分割搬入のうち、各症例1回使用分を都度搬入する場合は「各症例使用分を都度搬入」に該当いたします。</t>
    </r>
  </si>
  <si>
    <t>依頼者から提供される治験薬等が該当します。 同一成分であっても、規格が複数ある場合やコホート毎に区別して管理する必要がある場合は、それぞれを１と計数します。
院内採用品をする場合、院内で準備する医薬品は含みません。</t>
  </si>
  <si>
    <t>治験使用薬として依頼者から提供されず、院内で採用・購入している治験使用薬について[使用数量の記録」、「Lot（または使用期限）記録」、「温度記録」、「その他の管理・記録が必要」で間里記録が必要な項目をすべて選択してください。
依頼者より提供される治験薬等は該当しません。</t>
  </si>
  <si>
    <r>
      <rPr>
        <sz val="11"/>
        <color indexed="12"/>
        <rFont val="ＭＳ Ｐゴシック"/>
        <family val="3"/>
      </rPr>
      <t>「</t>
    </r>
    <r>
      <rPr>
        <u val="single"/>
        <sz val="11"/>
        <color indexed="12"/>
        <rFont val="ＭＳ Ｐゴシック"/>
        <family val="3"/>
      </rPr>
      <t>計数</t>
    </r>
    <r>
      <rPr>
        <sz val="11"/>
        <color indexed="12"/>
        <rFont val="ＭＳ Ｐゴシック"/>
        <family val="3"/>
      </rPr>
      <t>調剤」</t>
    </r>
    <r>
      <rPr>
        <sz val="11"/>
        <color indexed="8"/>
        <rFont val="ＭＳ Ｐゴシック"/>
        <family val="3"/>
      </rPr>
      <t xml:space="preserve">
　　錠剤・ボトル・注射キットなど必要な数量の払い出す調剤行為
　　薬液の抜き取り調製が発生しないバイアルのみを必要数量払い出す
　　ときも計数調剤に該当
</t>
    </r>
    <r>
      <rPr>
        <sz val="11"/>
        <color indexed="12"/>
        <rFont val="ＭＳ Ｐゴシック"/>
        <family val="3"/>
      </rPr>
      <t>「</t>
    </r>
    <r>
      <rPr>
        <u val="single"/>
        <sz val="11"/>
        <color indexed="12"/>
        <rFont val="ＭＳ Ｐゴシック"/>
        <family val="3"/>
      </rPr>
      <t>秤量</t>
    </r>
    <r>
      <rPr>
        <sz val="11"/>
        <color indexed="12"/>
        <rFont val="ＭＳ Ｐゴシック"/>
        <family val="3"/>
      </rPr>
      <t>調剤 ・クリーンべンチ」</t>
    </r>
    <r>
      <rPr>
        <sz val="11"/>
        <color indexed="8"/>
        <rFont val="ＭＳ Ｐゴシック"/>
        <family val="3"/>
      </rPr>
      <t xml:space="preserve">
　　散剤(粉薬)・水剤（液剤）の必要な薬剤量を計量して調剤する行為、および、
　　曝露リスクのない注射剤をクリーンベンチを使用して無菌的に調製（バイアル
　　等から薬液を抜き取り/希釈する）行為
</t>
    </r>
    <r>
      <rPr>
        <sz val="11"/>
        <color indexed="12"/>
        <rFont val="ＭＳ Ｐゴシック"/>
        <family val="3"/>
      </rPr>
      <t>「抗がん剤調製室使用」</t>
    </r>
    <r>
      <rPr>
        <sz val="11"/>
        <color indexed="8"/>
        <rFont val="ＭＳ Ｐゴシック"/>
        <family val="3"/>
      </rPr>
      <t xml:space="preserve">
　　抗がん剤など曝露・催奇形性リスクがある注射剤を安全キャビネットを
　　使用して無菌的に調製（バイアル等から薬液を抜き取り/希釈する））行為
臨床試験研究経費ポイント算出表の「治験薬の投与期間」に基づいて、PFSなどから予想される投与期間中の調剤回数を算出して下さい。複数の剤形がある場合はそれぞれ回数を入力し合算して算出します。
各群における投与期間が大幅に異なる場合や群により剤形が異なる（注射と内服など）場合は原則高い方の費用で算出します。
病棟で医師や看護師などが調製する場合は、未調製のままバイアルやシリンジを払い出すと解釈し、計数調剤として算出します。</t>
    </r>
  </si>
  <si>
    <r>
      <rPr>
        <sz val="11"/>
        <color indexed="12"/>
        <rFont val="ＭＳ Ｐゴシック"/>
        <family val="3"/>
      </rPr>
      <t>「処方せんに割付け番号記載必須」</t>
    </r>
    <r>
      <rPr>
        <sz val="11"/>
        <color indexed="8"/>
        <rFont val="ＭＳ Ｐゴシック"/>
        <family val="3"/>
      </rPr>
      <t xml:space="preserve">
処方せんに割り付けた番号を入力記載する必要がある場合「処方せんに割り付け番号記載必須」に該当します。
</t>
    </r>
    <r>
      <rPr>
        <sz val="11"/>
        <color indexed="12"/>
        <rFont val="ＭＳ Ｐゴシック"/>
        <family val="3"/>
      </rPr>
      <t>「当日検査結果等により投与量が決定」</t>
    </r>
    <r>
      <rPr>
        <sz val="11"/>
        <color indexed="8"/>
        <rFont val="ＭＳ Ｐゴシック"/>
        <family val="3"/>
      </rPr>
      <t xml:space="preserve">
治験の規定上、当日の検査データや体重により投与量が決定した後に、毎回当日に処方オーダーする必要がある場合、「当日検査結果等により投与量が決定」に該当します。
体重変化や減量基準により投与量が減量する場合や医師判断により投与量が変更となる場合はこれには該当いたしません。また、病棟で原則調剤・調製・投与が想定され、治験薬管理部門スタッフによる調剤が発生しない場合はこれには該当しません。</t>
    </r>
  </si>
  <si>
    <t xml:space="preserve">治験薬を調剤後に治験薬管理室から払い出し、病棟等にて保管する際に温度記録が必要な場合「病棟での温度管理が必要」に該当します。温度管理が必要であるが、記録として一切不要である場合は該当しません。
保管・調製環境としてbiosafety level 2（BSL2）が必要な場合、具体的には塩素による消毒や不活化またはそれに準じる対応が必要である場合「BSL2での管理が必要」に該当します。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</si>
</sst>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ポイント&quot;"/>
    <numFmt numFmtId="180" formatCode="###,###&quot;ポイント&quot;"/>
    <numFmt numFmtId="181" formatCode="###,###,###&quot;円&quot;"/>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4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5"/>
      <name val="ＭＳ ゴシック"/>
      <family val="3"/>
    </font>
    <font>
      <b/>
      <sz val="11"/>
      <name val="ＭＳ Ｐゴシック"/>
      <family val="3"/>
    </font>
    <font>
      <sz val="8"/>
      <name val="ＭＳ Ｐゴシック"/>
      <family val="3"/>
    </font>
    <font>
      <sz val="10"/>
      <name val="ＭＳ Ｐゴシック"/>
      <family val="3"/>
    </font>
    <font>
      <sz val="9"/>
      <name val="ＭＳ Ｐゴシック"/>
      <family val="3"/>
    </font>
    <font>
      <b/>
      <sz val="16"/>
      <name val="ＭＳ Ｐゴシック"/>
      <family val="3"/>
    </font>
    <font>
      <sz val="12"/>
      <name val="ＭＳ Ｐゴシック"/>
      <family val="3"/>
    </font>
    <font>
      <sz val="14"/>
      <name val="ＭＳ Ｐゴシック"/>
      <family val="3"/>
    </font>
    <font>
      <sz val="16"/>
      <name val="ＭＳ Ｐゴシック"/>
      <family val="3"/>
    </font>
    <font>
      <u val="single"/>
      <sz val="11"/>
      <name val="ＭＳ Ｐゴシック"/>
      <family val="3"/>
    </font>
    <font>
      <u val="single"/>
      <sz val="11"/>
      <color indexed="8"/>
      <name val="ＭＳ Ｐゴシック"/>
      <family val="3"/>
    </font>
    <font>
      <b/>
      <u val="single"/>
      <sz val="11"/>
      <color indexed="10"/>
      <name val="ＭＳ Ｐゴシック"/>
      <family val="3"/>
    </font>
    <font>
      <b/>
      <u val="single"/>
      <sz val="11"/>
      <color indexed="8"/>
      <name val="ＭＳ Ｐゴシック"/>
      <family val="3"/>
    </font>
    <font>
      <sz val="11"/>
      <color indexed="12"/>
      <name val="ＭＳ Ｐゴシック"/>
      <family val="3"/>
    </font>
    <font>
      <sz val="10.5"/>
      <color indexed="8"/>
      <name val="ＭＳ ゴシック"/>
      <family val="3"/>
    </font>
    <font>
      <sz val="10.5"/>
      <color indexed="8"/>
      <name val="ＭＳ Ｐゴシック"/>
      <family val="3"/>
    </font>
    <font>
      <sz val="8"/>
      <color indexed="8"/>
      <name val="ＭＳ Ｐゴシック"/>
      <family val="3"/>
    </font>
    <font>
      <sz val="10"/>
      <color indexed="8"/>
      <name val="ＭＳ Ｐゴシック"/>
      <family val="3"/>
    </font>
    <font>
      <sz val="9"/>
      <color indexed="8"/>
      <name val="ＭＳ Ｐゴシック"/>
      <family val="3"/>
    </font>
    <font>
      <sz val="11"/>
      <color theme="1"/>
      <name val="Calibri"/>
      <family val="3"/>
    </font>
    <font>
      <sz val="11"/>
      <color rgb="FFFF0000"/>
      <name val="ＭＳ Ｐゴシック"/>
      <family val="3"/>
    </font>
    <font>
      <sz val="11"/>
      <color theme="1"/>
      <name val="ＭＳ Ｐゴシック"/>
      <family val="3"/>
    </font>
    <font>
      <sz val="10.5"/>
      <color theme="1"/>
      <name val="ＭＳ ゴシック"/>
      <family val="3"/>
    </font>
    <font>
      <sz val="10.5"/>
      <color theme="1"/>
      <name val="ＭＳ Ｐゴシック"/>
      <family val="3"/>
    </font>
    <font>
      <sz val="8"/>
      <color theme="1"/>
      <name val="ＭＳ Ｐゴシック"/>
      <family val="3"/>
    </font>
    <font>
      <sz val="10"/>
      <color theme="1"/>
      <name val="ＭＳ Ｐゴシック"/>
      <family val="3"/>
    </font>
    <font>
      <sz val="9"/>
      <color theme="1"/>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FF"/>
        <bgColor indexed="64"/>
      </patternFill>
    </fill>
    <fill>
      <patternFill patternType="solid">
        <fgColor theme="9" tint="0.5999900102615356"/>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color indexed="63"/>
      </top>
      <bottom style="thin"/>
    </border>
    <border diagonalUp="1">
      <left style="thin"/>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4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132">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horizontal="center" vertical="center"/>
    </xf>
    <xf numFmtId="0" fontId="22" fillId="0" borderId="0" xfId="0" applyFont="1" applyAlignment="1">
      <alignment horizontal="left" vertical="center"/>
    </xf>
    <xf numFmtId="0" fontId="24" fillId="0" borderId="0" xfId="0" applyFont="1" applyAlignment="1">
      <alignment horizontal="right" vertical="center"/>
    </xf>
    <xf numFmtId="0" fontId="0" fillId="0" borderId="10" xfId="0" applyBorder="1" applyAlignment="1">
      <alignment horizontal="center" vertical="center"/>
    </xf>
    <xf numFmtId="0" fontId="0" fillId="0" borderId="0" xfId="0" applyAlignment="1">
      <alignment horizontal="right" vertical="center"/>
    </xf>
    <xf numFmtId="0" fontId="0" fillId="0" borderId="0" xfId="0" applyAlignment="1">
      <alignment horizontal="center"/>
    </xf>
    <xf numFmtId="0" fontId="0" fillId="0" borderId="10" xfId="0" applyBorder="1" applyAlignment="1">
      <alignment horizontal="center" vertical="center" wrapText="1"/>
    </xf>
    <xf numFmtId="0" fontId="23" fillId="0" borderId="0" xfId="0" applyFont="1" applyAlignment="1">
      <alignment horizontal="left" vertical="top"/>
    </xf>
    <xf numFmtId="0" fontId="21" fillId="0" borderId="10" xfId="0" applyFont="1" applyBorder="1" applyAlignment="1">
      <alignment horizontal="center" vertical="center" wrapText="1"/>
    </xf>
    <xf numFmtId="0" fontId="0" fillId="0" borderId="10" xfId="0" applyFont="1" applyBorder="1" applyAlignment="1">
      <alignment horizontal="center" vertical="center" textRotation="255"/>
    </xf>
    <xf numFmtId="0" fontId="0" fillId="0" borderId="11" xfId="0" applyBorder="1" applyAlignment="1">
      <alignment horizontal="center" vertical="center"/>
    </xf>
    <xf numFmtId="0" fontId="0" fillId="0" borderId="10" xfId="0" applyFont="1" applyBorder="1" applyAlignment="1">
      <alignment horizontal="center" vertical="center" wrapText="1"/>
    </xf>
    <xf numFmtId="0" fontId="0" fillId="24" borderId="10" xfId="0" applyFill="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21" fillId="0" borderId="0" xfId="0" applyFont="1" applyBorder="1" applyAlignment="1">
      <alignment horizontal="center" vertical="center" wrapText="1"/>
    </xf>
    <xf numFmtId="0" fontId="27" fillId="0" borderId="0" xfId="0" applyFont="1" applyAlignment="1">
      <alignment horizontal="left"/>
    </xf>
    <xf numFmtId="0" fontId="21" fillId="0" borderId="10" xfId="0" applyFont="1" applyFill="1" applyBorder="1" applyAlignment="1">
      <alignment horizontal="center" vertical="center" wrapText="1"/>
    </xf>
    <xf numFmtId="0" fontId="0" fillId="25" borderId="10" xfId="0" applyFill="1" applyBorder="1" applyAlignment="1">
      <alignment horizontal="center" vertical="center"/>
    </xf>
    <xf numFmtId="0" fontId="0" fillId="0" borderId="0" xfId="0" applyBorder="1" applyAlignment="1">
      <alignment horizontal="left" vertical="center"/>
    </xf>
    <xf numFmtId="0" fontId="0" fillId="0" borderId="10" xfId="0" applyBorder="1" applyAlignment="1">
      <alignment/>
    </xf>
    <xf numFmtId="0" fontId="0" fillId="0" borderId="0" xfId="0" applyBorder="1" applyAlignment="1">
      <alignment horizontal="center" vertical="center" wrapText="1"/>
    </xf>
    <xf numFmtId="0" fontId="0" fillId="0" borderId="0" xfId="0" applyFill="1" applyBorder="1" applyAlignment="1">
      <alignment horizontal="left" vertical="center"/>
    </xf>
    <xf numFmtId="0" fontId="28" fillId="0" borderId="0" xfId="0" applyFont="1" applyAlignment="1">
      <alignment horizontal="center"/>
    </xf>
    <xf numFmtId="0" fontId="41" fillId="0" borderId="0" xfId="0" applyFont="1" applyBorder="1" applyAlignment="1">
      <alignment horizontal="center" vertical="center"/>
    </xf>
    <xf numFmtId="0" fontId="41" fillId="0" borderId="0" xfId="0" applyFont="1" applyBorder="1" applyAlignment="1">
      <alignment horizontal="left" vertical="center"/>
    </xf>
    <xf numFmtId="0" fontId="41" fillId="0" borderId="0" xfId="0" applyFont="1" applyAlignment="1">
      <alignment horizontal="center" vertical="center"/>
    </xf>
    <xf numFmtId="0" fontId="42" fillId="0" borderId="10" xfId="0" applyFont="1" applyBorder="1" applyAlignment="1">
      <alignment horizontal="center" vertical="center"/>
    </xf>
    <xf numFmtId="0" fontId="42" fillId="0" borderId="12" xfId="0" applyFont="1" applyBorder="1" applyAlignment="1">
      <alignment horizontal="center" vertical="center"/>
    </xf>
    <xf numFmtId="0" fontId="42" fillId="24" borderId="10" xfId="0" applyFont="1" applyFill="1" applyBorder="1" applyAlignment="1">
      <alignment horizontal="center" vertical="center"/>
    </xf>
    <xf numFmtId="0" fontId="43" fillId="0" borderId="12" xfId="0" applyFont="1" applyFill="1" applyBorder="1" applyAlignment="1">
      <alignment horizontal="center" vertical="center" wrapText="1"/>
    </xf>
    <xf numFmtId="0" fontId="42" fillId="0" borderId="12" xfId="0" applyFont="1" applyBorder="1" applyAlignment="1">
      <alignment horizontal="center" vertical="center" wrapText="1"/>
    </xf>
    <xf numFmtId="0" fontId="42"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3" fillId="0" borderId="10" xfId="0" applyFont="1" applyFill="1" applyBorder="1" applyAlignment="1">
      <alignment horizontal="center" vertical="center" wrapText="1"/>
    </xf>
    <xf numFmtId="0" fontId="42" fillId="0" borderId="0" xfId="0" applyFont="1" applyAlignment="1">
      <alignment horizontal="left" vertical="center"/>
    </xf>
    <xf numFmtId="0" fontId="43"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2" fillId="25" borderId="10" xfId="0" applyFont="1" applyFill="1" applyBorder="1" applyAlignment="1">
      <alignment horizontal="center" vertical="center"/>
    </xf>
    <xf numFmtId="0" fontId="42" fillId="0" borderId="10" xfId="0" applyFont="1" applyBorder="1" applyAlignment="1">
      <alignment horizontal="left" vertical="center" wrapText="1"/>
    </xf>
    <xf numFmtId="0" fontId="42" fillId="0" borderId="10" xfId="0" applyFont="1" applyBorder="1" applyAlignment="1">
      <alignment vertical="center" wrapText="1"/>
    </xf>
    <xf numFmtId="0" fontId="42" fillId="0" borderId="10" xfId="0" applyFont="1" applyBorder="1" applyAlignment="1">
      <alignment vertical="top" wrapText="1"/>
    </xf>
    <xf numFmtId="0" fontId="42" fillId="0" borderId="10" xfId="0" applyFont="1" applyBorder="1" applyAlignment="1">
      <alignment horizontal="left" vertical="center"/>
    </xf>
    <xf numFmtId="0" fontId="46" fillId="0" borderId="10" xfId="0" applyFont="1" applyBorder="1" applyAlignment="1">
      <alignment horizontal="left" vertical="center"/>
    </xf>
    <xf numFmtId="0" fontId="45" fillId="0" borderId="0" xfId="0" applyFont="1" applyAlignment="1">
      <alignment horizontal="left" vertical="top"/>
    </xf>
    <xf numFmtId="0" fontId="46" fillId="0" borderId="0" xfId="0" applyFont="1" applyAlignment="1">
      <alignment horizontal="left" vertical="top"/>
    </xf>
    <xf numFmtId="0" fontId="46" fillId="0" borderId="10" xfId="0" applyFont="1" applyBorder="1" applyAlignment="1">
      <alignment horizontal="left" vertical="center" wrapText="1"/>
    </xf>
    <xf numFmtId="0" fontId="42" fillId="0" borderId="10" xfId="0" applyFont="1" applyBorder="1" applyAlignment="1">
      <alignment horizontal="left" vertical="center"/>
    </xf>
    <xf numFmtId="0" fontId="0" fillId="0" borderId="10" xfId="0" applyBorder="1" applyAlignment="1">
      <alignment horizontal="left" vertical="top" wrapText="1"/>
    </xf>
    <xf numFmtId="0" fontId="0" fillId="0" borderId="10" xfId="0" applyBorder="1" applyAlignment="1">
      <alignment vertical="top" wrapText="1"/>
    </xf>
    <xf numFmtId="0" fontId="0" fillId="0" borderId="13" xfId="0" applyBorder="1" applyAlignment="1">
      <alignment horizontal="left" vertical="top" wrapText="1"/>
    </xf>
    <xf numFmtId="0" fontId="0" fillId="0" borderId="14" xfId="0" applyBorder="1" applyAlignment="1">
      <alignment horizontal="center" vertical="center"/>
    </xf>
    <xf numFmtId="0" fontId="0" fillId="0" borderId="10" xfId="0" applyBorder="1" applyAlignment="1">
      <alignment horizontal="left" vertical="center"/>
    </xf>
    <xf numFmtId="0" fontId="42" fillId="0" borderId="10" xfId="0" applyFont="1" applyBorder="1" applyAlignment="1">
      <alignment horizontal="left" vertical="top" wrapText="1"/>
    </xf>
    <xf numFmtId="0" fontId="42" fillId="0" borderId="15" xfId="0" applyFont="1" applyBorder="1" applyAlignment="1">
      <alignment horizontal="left" vertical="center" wrapText="1"/>
    </xf>
    <xf numFmtId="0" fontId="42" fillId="0" borderId="11" xfId="0" applyFont="1" applyBorder="1" applyAlignment="1">
      <alignment horizontal="left" vertical="center" wrapText="1"/>
    </xf>
    <xf numFmtId="0" fontId="42" fillId="0" borderId="16" xfId="0" applyFont="1" applyBorder="1" applyAlignment="1">
      <alignment horizontal="left" vertical="center" wrapText="1"/>
    </xf>
    <xf numFmtId="0" fontId="0" fillId="0" borderId="11" xfId="0" applyBorder="1" applyAlignment="1">
      <alignment horizontal="left" vertical="center"/>
    </xf>
    <xf numFmtId="0" fontId="25" fillId="0" borderId="15" xfId="0" applyFont="1" applyBorder="1" applyAlignment="1">
      <alignment horizontal="left" vertical="center"/>
    </xf>
    <xf numFmtId="0" fontId="25" fillId="0" borderId="11" xfId="0" applyFont="1" applyBorder="1" applyAlignment="1">
      <alignment horizontal="left" vertical="center"/>
    </xf>
    <xf numFmtId="0" fontId="25" fillId="0" borderId="16" xfId="0" applyFont="1" applyBorder="1" applyAlignment="1">
      <alignment horizontal="left" vertical="center"/>
    </xf>
    <xf numFmtId="0" fontId="42" fillId="0" borderId="15" xfId="0" applyFont="1" applyFill="1" applyBorder="1" applyAlignment="1">
      <alignment horizontal="center" vertical="center"/>
    </xf>
    <xf numFmtId="0" fontId="42" fillId="0" borderId="16"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19" xfId="0" applyFont="1" applyFill="1" applyBorder="1" applyAlignment="1">
      <alignment horizontal="center" vertical="center"/>
    </xf>
    <xf numFmtId="0" fontId="47" fillId="0" borderId="15" xfId="0" applyFont="1" applyFill="1" applyBorder="1" applyAlignment="1">
      <alignment horizontal="left" vertical="center"/>
    </xf>
    <xf numFmtId="0" fontId="47" fillId="0" borderId="16" xfId="0" applyFont="1" applyFill="1" applyBorder="1" applyAlignment="1">
      <alignment horizontal="left" vertical="center"/>
    </xf>
    <xf numFmtId="0" fontId="24" fillId="0" borderId="20" xfId="0" applyFont="1" applyBorder="1" applyAlignment="1">
      <alignment horizontal="right" vertical="center"/>
    </xf>
    <xf numFmtId="0" fontId="26" fillId="0" borderId="0" xfId="0" applyFont="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20" xfId="0" applyBorder="1" applyAlignment="1">
      <alignment horizontal="left" vertical="center"/>
    </xf>
    <xf numFmtId="0" fontId="25" fillId="0" borderId="15" xfId="0" applyFont="1" applyBorder="1" applyAlignment="1">
      <alignment horizontal="center" vertical="center"/>
    </xf>
    <xf numFmtId="0" fontId="25" fillId="0" borderId="11" xfId="0" applyFont="1" applyBorder="1" applyAlignment="1">
      <alignment horizontal="center" vertical="center"/>
    </xf>
    <xf numFmtId="0" fontId="25" fillId="0" borderId="16" xfId="0" applyFont="1" applyBorder="1" applyAlignment="1">
      <alignment horizontal="center" vertical="center"/>
    </xf>
    <xf numFmtId="0" fontId="25" fillId="0" borderId="15" xfId="0" applyFont="1" applyFill="1" applyBorder="1" applyAlignment="1">
      <alignment horizontal="left" vertical="center"/>
    </xf>
    <xf numFmtId="0" fontId="25" fillId="0" borderId="11" xfId="0" applyFont="1" applyFill="1" applyBorder="1" applyAlignment="1">
      <alignment horizontal="left" vertical="center"/>
    </xf>
    <xf numFmtId="0" fontId="25" fillId="0" borderId="16" xfId="0" applyFont="1" applyFill="1" applyBorder="1" applyAlignment="1">
      <alignment horizontal="left" vertical="center"/>
    </xf>
    <xf numFmtId="0" fontId="25" fillId="0" borderId="11" xfId="0" applyFont="1" applyFill="1" applyBorder="1" applyAlignment="1">
      <alignment horizontal="center" vertical="center"/>
    </xf>
    <xf numFmtId="0" fontId="25" fillId="0" borderId="16"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left"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left" vertical="center"/>
    </xf>
    <xf numFmtId="0" fontId="0" fillId="0" borderId="17" xfId="0"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42" fillId="0" borderId="10" xfId="0" applyFont="1" applyBorder="1" applyAlignment="1">
      <alignment horizontal="left" vertical="center"/>
    </xf>
    <xf numFmtId="0" fontId="42" fillId="0" borderId="22"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24" xfId="0" applyFont="1" applyBorder="1" applyAlignment="1">
      <alignment horizontal="center" vertical="center" wrapText="1"/>
    </xf>
    <xf numFmtId="0" fontId="47" fillId="0" borderId="12" xfId="0" applyFont="1" applyFill="1" applyBorder="1" applyAlignment="1">
      <alignment horizontal="center" vertical="center" wrapText="1"/>
    </xf>
    <xf numFmtId="0" fontId="47" fillId="0" borderId="12" xfId="0" applyFont="1" applyFill="1" applyBorder="1" applyAlignment="1">
      <alignment horizontal="center" vertical="center"/>
    </xf>
    <xf numFmtId="0" fontId="22" fillId="0" borderId="15" xfId="0" applyFont="1" applyBorder="1" applyAlignment="1">
      <alignment horizontal="center" vertical="center"/>
    </xf>
    <xf numFmtId="0" fontId="22" fillId="0" borderId="11" xfId="0" applyFont="1" applyBorder="1" applyAlignment="1">
      <alignment horizontal="center" vertical="center"/>
    </xf>
    <xf numFmtId="0" fontId="22" fillId="0" borderId="16" xfId="0" applyFont="1" applyBorder="1" applyAlignment="1">
      <alignment horizontal="center" vertical="center"/>
    </xf>
    <xf numFmtId="0" fontId="22" fillId="0" borderId="15"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6" xfId="0" applyFont="1" applyFill="1" applyBorder="1" applyAlignment="1">
      <alignment horizontal="center" vertical="center"/>
    </xf>
    <xf numFmtId="0" fontId="27" fillId="0" borderId="20" xfId="0" applyFont="1" applyBorder="1" applyAlignment="1">
      <alignment horizontal="left"/>
    </xf>
    <xf numFmtId="0" fontId="46" fillId="0" borderId="15"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6" xfId="0" applyFont="1" applyBorder="1" applyAlignment="1">
      <alignment horizontal="center" vertical="center" wrapText="1"/>
    </xf>
    <xf numFmtId="0" fontId="44" fillId="0" borderId="15" xfId="0" applyFont="1" applyBorder="1" applyAlignment="1">
      <alignment horizontal="left" vertical="center" wrapText="1"/>
    </xf>
    <xf numFmtId="0" fontId="44" fillId="0" borderId="11" xfId="0" applyFont="1" applyBorder="1" applyAlignment="1">
      <alignment horizontal="left" vertical="center" wrapText="1"/>
    </xf>
    <xf numFmtId="0" fontId="44" fillId="0" borderId="16" xfId="0" applyFont="1" applyBorder="1" applyAlignment="1">
      <alignment horizontal="left" vertical="center" wrapText="1"/>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10" xfId="0" applyFont="1" applyBorder="1" applyAlignment="1">
      <alignment horizontal="left" vertical="center" wrapText="1"/>
    </xf>
    <xf numFmtId="0" fontId="42" fillId="0" borderId="10" xfId="0" applyFont="1" applyFill="1" applyBorder="1" applyAlignment="1">
      <alignment horizontal="center" vertical="center"/>
    </xf>
    <xf numFmtId="0" fontId="47" fillId="0" borderId="10" xfId="0" applyFont="1" applyFill="1" applyBorder="1" applyAlignment="1">
      <alignment horizontal="left" vertical="center"/>
    </xf>
    <xf numFmtId="0" fontId="42" fillId="0" borderId="10" xfId="0" applyFont="1" applyFill="1" applyBorder="1" applyAlignment="1">
      <alignment horizontal="left" vertical="center"/>
    </xf>
    <xf numFmtId="0" fontId="22" fillId="0" borderId="10" xfId="0" applyFont="1" applyBorder="1" applyAlignment="1">
      <alignment horizontal="center" vertical="center"/>
    </xf>
    <xf numFmtId="0" fontId="46" fillId="0" borderId="12" xfId="0" applyFont="1" applyFill="1" applyBorder="1" applyAlignment="1">
      <alignment horizontal="center" vertical="center" wrapText="1"/>
    </xf>
    <xf numFmtId="0" fontId="46" fillId="0" borderId="12" xfId="0" applyFont="1" applyFill="1" applyBorder="1" applyAlignment="1">
      <alignment horizontal="center" vertical="center"/>
    </xf>
    <xf numFmtId="0" fontId="29" fillId="0" borderId="0" xfId="0" applyFont="1" applyAlignment="1">
      <alignment horizontal="center"/>
    </xf>
    <xf numFmtId="0" fontId="44" fillId="0" borderId="10" xfId="0" applyFont="1" applyBorder="1" applyAlignment="1">
      <alignment horizontal="left" vertical="center" wrapText="1"/>
    </xf>
    <xf numFmtId="0" fontId="0" fillId="0" borderId="13" xfId="0" applyBorder="1" applyAlignment="1">
      <alignment horizontal="center" vertical="center" wrapText="1"/>
    </xf>
    <xf numFmtId="0" fontId="0" fillId="0" borderId="10"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5">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G45"/>
  <sheetViews>
    <sheetView tabSelected="1" zoomScale="85" zoomScaleNormal="85" workbookViewId="0" topLeftCell="A1">
      <selection activeCell="B19" sqref="B19:D19"/>
    </sheetView>
  </sheetViews>
  <sheetFormatPr defaultColWidth="3.125" defaultRowHeight="13.5"/>
  <cols>
    <col min="1" max="1" width="3.625" style="1" customWidth="1"/>
    <col min="2" max="2" width="5.375" style="1" customWidth="1"/>
    <col min="3" max="3" width="7.125" style="1" customWidth="1"/>
    <col min="4" max="4" width="8.75390625" style="1" customWidth="1"/>
    <col min="5" max="5" width="4.00390625" style="1" customWidth="1"/>
    <col min="6" max="6" width="3.125" style="1" customWidth="1"/>
    <col min="7" max="7" width="12.875" style="1" customWidth="1"/>
    <col min="8" max="8" width="3.125" style="1" customWidth="1"/>
    <col min="9" max="9" width="14.50390625" style="1" customWidth="1"/>
    <col min="10" max="10" width="3.125" style="1" customWidth="1"/>
    <col min="11" max="11" width="14.625" style="1" customWidth="1"/>
    <col min="12" max="12" width="3.125" style="1" customWidth="1"/>
    <col min="13" max="13" width="3.875" style="1" customWidth="1"/>
    <col min="14" max="14" width="2.50390625" style="3" customWidth="1"/>
    <col min="15" max="15" width="5.75390625" style="1" customWidth="1"/>
    <col min="16" max="16" width="3.125" style="1" customWidth="1"/>
    <col min="17" max="17" width="11.00390625" style="3" customWidth="1"/>
    <col min="18" max="18" width="6.875" style="1" customWidth="1"/>
    <col min="19" max="16384" width="3.125" style="1" customWidth="1"/>
  </cols>
  <sheetData>
    <row r="1" spans="1:20" ht="18" customHeight="1">
      <c r="A1" s="48" t="s">
        <v>113</v>
      </c>
      <c r="B1" s="47"/>
      <c r="C1" s="10"/>
      <c r="D1"/>
      <c r="E1" s="8"/>
      <c r="F1"/>
      <c r="G1"/>
      <c r="H1"/>
      <c r="I1"/>
      <c r="J1"/>
      <c r="K1"/>
      <c r="L1"/>
      <c r="M1"/>
      <c r="N1"/>
      <c r="O1" s="71" t="s">
        <v>25</v>
      </c>
      <c r="P1" s="71"/>
      <c r="Q1" s="71"/>
      <c r="R1" s="71"/>
      <c r="S1"/>
      <c r="T1"/>
    </row>
    <row r="2" spans="7:18" ht="13.5" customHeight="1">
      <c r="G2" s="7"/>
      <c r="L2" s="76" t="s">
        <v>23</v>
      </c>
      <c r="M2" s="77"/>
      <c r="N2" s="78"/>
      <c r="O2" s="82"/>
      <c r="P2" s="82"/>
      <c r="Q2" s="82"/>
      <c r="R2" s="83"/>
    </row>
    <row r="3" spans="1:19" ht="13.5" customHeight="1">
      <c r="A3" s="2"/>
      <c r="B3" s="75" t="s">
        <v>27</v>
      </c>
      <c r="C3" s="75"/>
      <c r="D3" s="75"/>
      <c r="E3" s="75"/>
      <c r="F3" s="75"/>
      <c r="G3" s="75"/>
      <c r="L3" s="76" t="s">
        <v>20</v>
      </c>
      <c r="M3" s="77"/>
      <c r="N3" s="78"/>
      <c r="O3" s="79" t="s">
        <v>26</v>
      </c>
      <c r="P3" s="80"/>
      <c r="Q3" s="80"/>
      <c r="R3" s="81"/>
      <c r="S3" s="5"/>
    </row>
    <row r="4" spans="2:18" ht="13.5" customHeight="1">
      <c r="B4" s="60" t="s">
        <v>28</v>
      </c>
      <c r="C4" s="60"/>
      <c r="D4" s="60"/>
      <c r="E4" s="13"/>
      <c r="F4" s="13"/>
      <c r="G4" s="13"/>
      <c r="L4" s="76"/>
      <c r="M4" s="77"/>
      <c r="N4" s="78"/>
      <c r="O4" s="61" t="s">
        <v>21</v>
      </c>
      <c r="P4" s="62"/>
      <c r="Q4" s="62"/>
      <c r="R4" s="63"/>
    </row>
    <row r="5" spans="12:18" ht="13.5" customHeight="1">
      <c r="L5" s="76"/>
      <c r="M5" s="77"/>
      <c r="N5" s="78"/>
      <c r="O5" s="61" t="s">
        <v>22</v>
      </c>
      <c r="P5" s="62"/>
      <c r="Q5" s="62"/>
      <c r="R5" s="63"/>
    </row>
    <row r="6" spans="1:18" ht="24.75" customHeight="1">
      <c r="A6" s="72" t="s">
        <v>29</v>
      </c>
      <c r="B6" s="72"/>
      <c r="C6" s="72"/>
      <c r="D6" s="72"/>
      <c r="E6" s="72"/>
      <c r="F6" s="72"/>
      <c r="G6" s="72"/>
      <c r="H6" s="72"/>
      <c r="I6" s="72"/>
      <c r="J6" s="72"/>
      <c r="K6" s="72"/>
      <c r="L6" s="72"/>
      <c r="M6" s="72"/>
      <c r="N6" s="72"/>
      <c r="O6" s="72"/>
      <c r="P6" s="72"/>
      <c r="Q6" s="72"/>
      <c r="R6" s="72"/>
    </row>
    <row r="7" spans="1:3" ht="18.75" customHeight="1">
      <c r="A7" s="19" t="s">
        <v>43</v>
      </c>
      <c r="B7" s="4"/>
      <c r="C7" s="4"/>
    </row>
    <row r="8" spans="1:18" ht="62.25" customHeight="1">
      <c r="A8" s="6"/>
      <c r="B8" s="73" t="s">
        <v>11</v>
      </c>
      <c r="C8" s="73"/>
      <c r="D8" s="73"/>
      <c r="E8" s="12" t="s">
        <v>1</v>
      </c>
      <c r="F8" s="74" t="s">
        <v>13</v>
      </c>
      <c r="G8" s="74"/>
      <c r="H8" s="74" t="s">
        <v>33</v>
      </c>
      <c r="I8" s="74"/>
      <c r="J8" s="74" t="s">
        <v>34</v>
      </c>
      <c r="K8" s="74"/>
      <c r="L8" s="74" t="s">
        <v>35</v>
      </c>
      <c r="M8" s="74"/>
      <c r="N8" s="74"/>
      <c r="O8" s="74"/>
      <c r="P8" s="74" t="s">
        <v>36</v>
      </c>
      <c r="Q8" s="74"/>
      <c r="R8" s="12" t="s">
        <v>2</v>
      </c>
    </row>
    <row r="9" spans="1:18" ht="33" customHeight="1">
      <c r="A9" s="6" t="s">
        <v>3</v>
      </c>
      <c r="B9" s="89" t="s">
        <v>30</v>
      </c>
      <c r="C9" s="89"/>
      <c r="D9" s="89"/>
      <c r="E9" s="6">
        <v>4</v>
      </c>
      <c r="F9" s="90"/>
      <c r="G9" s="91"/>
      <c r="H9" s="15" t="s">
        <v>93</v>
      </c>
      <c r="I9" s="6" t="s">
        <v>31</v>
      </c>
      <c r="J9" s="15" t="s">
        <v>93</v>
      </c>
      <c r="K9" s="6" t="s">
        <v>32</v>
      </c>
      <c r="L9" s="92"/>
      <c r="M9" s="92"/>
      <c r="N9" s="92"/>
      <c r="O9" s="92"/>
      <c r="P9" s="84"/>
      <c r="Q9" s="84"/>
      <c r="R9" s="20">
        <f>IF(J9="○",12,IF(H9="○",8,""))</f>
      </c>
    </row>
    <row r="10" spans="1:21" ht="35.25" customHeight="1">
      <c r="A10" s="6" t="s">
        <v>4</v>
      </c>
      <c r="B10" s="85" t="s">
        <v>40</v>
      </c>
      <c r="C10" s="85"/>
      <c r="D10" s="85"/>
      <c r="E10" s="6">
        <v>5</v>
      </c>
      <c r="F10" s="15" t="s">
        <v>93</v>
      </c>
      <c r="G10" s="9" t="s">
        <v>37</v>
      </c>
      <c r="H10" s="15" t="s">
        <v>93</v>
      </c>
      <c r="I10" s="14" t="s">
        <v>38</v>
      </c>
      <c r="J10" s="15" t="s">
        <v>93</v>
      </c>
      <c r="K10" s="9" t="s">
        <v>39</v>
      </c>
      <c r="L10" s="15" t="s">
        <v>93</v>
      </c>
      <c r="M10" s="86" t="s">
        <v>68</v>
      </c>
      <c r="N10" s="87"/>
      <c r="O10" s="88"/>
      <c r="P10" s="84"/>
      <c r="Q10" s="84"/>
      <c r="R10" s="20">
        <f>IF(L10="○",25,IF(J10="○",15,IF(H10="○",10,IF(F10="○",5,""))))</f>
      </c>
      <c r="U10" s="2"/>
    </row>
    <row r="11" spans="1:21" ht="35.25" customHeight="1">
      <c r="A11" s="30" t="s">
        <v>5</v>
      </c>
      <c r="B11" s="93" t="s">
        <v>92</v>
      </c>
      <c r="C11" s="93"/>
      <c r="D11" s="93"/>
      <c r="E11" s="31">
        <v>5</v>
      </c>
      <c r="F11" s="32" t="s">
        <v>93</v>
      </c>
      <c r="G11" s="31" t="s">
        <v>41</v>
      </c>
      <c r="H11" s="32" t="s">
        <v>93</v>
      </c>
      <c r="I11" s="31" t="s">
        <v>42</v>
      </c>
      <c r="J11" s="32" t="s">
        <v>93</v>
      </c>
      <c r="K11" s="31" t="s">
        <v>65</v>
      </c>
      <c r="L11" s="32" t="s">
        <v>93</v>
      </c>
      <c r="M11" s="94" t="s">
        <v>64</v>
      </c>
      <c r="N11" s="95"/>
      <c r="O11" s="96"/>
      <c r="P11" s="97"/>
      <c r="Q11" s="98"/>
      <c r="R11" s="33">
        <f>IF(L11="○",25,IF(J11="○",15,IF(H11="○",10,IF(F11="○",5,""))))</f>
      </c>
      <c r="U11" s="2"/>
    </row>
    <row r="12" spans="1:21" ht="35.25" customHeight="1">
      <c r="A12" s="30" t="s">
        <v>6</v>
      </c>
      <c r="B12" s="121" t="s">
        <v>114</v>
      </c>
      <c r="C12" s="93"/>
      <c r="D12" s="93"/>
      <c r="E12" s="31">
        <v>4</v>
      </c>
      <c r="F12" s="66"/>
      <c r="G12" s="68"/>
      <c r="H12" s="32" t="s">
        <v>93</v>
      </c>
      <c r="I12" s="34" t="s">
        <v>91</v>
      </c>
      <c r="J12" s="66"/>
      <c r="K12" s="68"/>
      <c r="L12" s="32" t="s">
        <v>93</v>
      </c>
      <c r="M12" s="94" t="s">
        <v>88</v>
      </c>
      <c r="N12" s="95"/>
      <c r="O12" s="96"/>
      <c r="P12" s="126"/>
      <c r="Q12" s="127"/>
      <c r="R12" s="33">
        <f>IF(L12="○",20,IF(H12="○",8,""))</f>
      </c>
      <c r="U12" s="2"/>
    </row>
    <row r="13" spans="1:21" ht="35.25" customHeight="1">
      <c r="A13" s="30" t="s">
        <v>7</v>
      </c>
      <c r="B13" s="109" t="s">
        <v>103</v>
      </c>
      <c r="C13" s="110"/>
      <c r="D13" s="111"/>
      <c r="E13" s="30">
        <v>2</v>
      </c>
      <c r="F13" s="32" t="s">
        <v>93</v>
      </c>
      <c r="G13" s="35" t="s">
        <v>100</v>
      </c>
      <c r="H13" s="32" t="s">
        <v>93</v>
      </c>
      <c r="I13" s="35" t="s">
        <v>105</v>
      </c>
      <c r="J13" s="32" t="s">
        <v>93</v>
      </c>
      <c r="K13" s="36" t="s">
        <v>104</v>
      </c>
      <c r="L13" s="32" t="s">
        <v>93</v>
      </c>
      <c r="M13" s="106" t="s">
        <v>69</v>
      </c>
      <c r="N13" s="107"/>
      <c r="O13" s="108"/>
      <c r="P13" s="69" t="s">
        <v>97</v>
      </c>
      <c r="Q13" s="70"/>
      <c r="R13" s="37">
        <f>IF(F13="○",2,0)+IF(H13="○",4,0)+IF(J13="○",6,0)+IF(L13="○",10,0)</f>
        <v>0</v>
      </c>
      <c r="U13" s="2"/>
    </row>
    <row r="14" spans="1:18" ht="27.75" customHeight="1">
      <c r="A14" s="99" t="s">
        <v>24</v>
      </c>
      <c r="B14" s="100"/>
      <c r="C14" s="100"/>
      <c r="D14" s="101"/>
      <c r="E14" s="102" t="s">
        <v>47</v>
      </c>
      <c r="F14" s="103"/>
      <c r="G14" s="103"/>
      <c r="H14" s="103"/>
      <c r="I14" s="103"/>
      <c r="J14" s="103"/>
      <c r="K14" s="103"/>
      <c r="L14" s="103"/>
      <c r="M14" s="103"/>
      <c r="N14" s="103"/>
      <c r="O14" s="103"/>
      <c r="P14" s="103"/>
      <c r="Q14" s="104"/>
      <c r="R14" s="11">
        <f>IF(SUM(R9:R13)=0,"",SUM(R9:R13))</f>
      </c>
    </row>
    <row r="15" spans="1:18" ht="21" customHeight="1">
      <c r="A15" s="16"/>
      <c r="B15" s="22" t="s">
        <v>101</v>
      </c>
      <c r="C15" s="27"/>
      <c r="D15" s="28"/>
      <c r="E15" s="27"/>
      <c r="F15" s="27"/>
      <c r="G15" s="27"/>
      <c r="H15" s="27"/>
      <c r="I15" s="27"/>
      <c r="J15" s="16"/>
      <c r="K15" s="16"/>
      <c r="L15" s="17"/>
      <c r="M15" s="17"/>
      <c r="N15" s="17"/>
      <c r="O15" s="17"/>
      <c r="P15" s="17"/>
      <c r="Q15" s="17"/>
      <c r="R15" s="18"/>
    </row>
    <row r="16" spans="1:18" ht="21" customHeight="1">
      <c r="A16" s="16"/>
      <c r="B16" s="38" t="s">
        <v>106</v>
      </c>
      <c r="C16" s="27"/>
      <c r="D16" s="28"/>
      <c r="E16" s="27"/>
      <c r="F16" s="27"/>
      <c r="G16" s="27"/>
      <c r="H16" s="27"/>
      <c r="I16" s="27"/>
      <c r="J16" s="16"/>
      <c r="K16" s="16"/>
      <c r="L16" s="17"/>
      <c r="M16" s="17"/>
      <c r="N16" s="17"/>
      <c r="O16" s="17"/>
      <c r="P16" s="17"/>
      <c r="Q16" s="17"/>
      <c r="R16" s="18"/>
    </row>
    <row r="17" spans="1:18" ht="22.5" customHeight="1">
      <c r="A17" s="105" t="s">
        <v>44</v>
      </c>
      <c r="B17" s="105"/>
      <c r="C17" s="105"/>
      <c r="D17" s="105"/>
      <c r="E17" s="105"/>
      <c r="F17" s="105"/>
      <c r="G17" s="105"/>
      <c r="H17" s="105"/>
      <c r="I17" s="105"/>
      <c r="J17" s="105"/>
      <c r="K17" s="105"/>
      <c r="L17" s="105"/>
      <c r="M17" s="105"/>
      <c r="N17" s="105"/>
      <c r="O17" s="105"/>
      <c r="P17" s="105"/>
      <c r="Q17" s="105"/>
      <c r="R17" s="105"/>
    </row>
    <row r="18" spans="1:18" ht="62.25" customHeight="1">
      <c r="A18" s="6"/>
      <c r="B18" s="112" t="s">
        <v>11</v>
      </c>
      <c r="C18" s="113"/>
      <c r="D18" s="114"/>
      <c r="E18" s="12" t="s">
        <v>1</v>
      </c>
      <c r="F18" s="115" t="s">
        <v>13</v>
      </c>
      <c r="G18" s="116"/>
      <c r="H18" s="115" t="s">
        <v>33</v>
      </c>
      <c r="I18" s="116"/>
      <c r="J18" s="115" t="s">
        <v>34</v>
      </c>
      <c r="K18" s="116"/>
      <c r="L18" s="115" t="s">
        <v>35</v>
      </c>
      <c r="M18" s="117"/>
      <c r="N18" s="117"/>
      <c r="O18" s="116"/>
      <c r="P18" s="115" t="s">
        <v>36</v>
      </c>
      <c r="Q18" s="116"/>
      <c r="R18" s="12" t="s">
        <v>2</v>
      </c>
    </row>
    <row r="19" spans="1:21" ht="27" customHeight="1">
      <c r="A19" s="30" t="s">
        <v>8</v>
      </c>
      <c r="B19" s="57" t="s">
        <v>45</v>
      </c>
      <c r="C19" s="58"/>
      <c r="D19" s="59"/>
      <c r="E19" s="30">
        <v>2</v>
      </c>
      <c r="F19" s="32" t="s">
        <v>93</v>
      </c>
      <c r="G19" s="35" t="s">
        <v>55</v>
      </c>
      <c r="H19" s="32" t="s">
        <v>93</v>
      </c>
      <c r="I19" s="35">
        <v>3</v>
      </c>
      <c r="J19" s="32" t="s">
        <v>93</v>
      </c>
      <c r="K19" s="35">
        <v>4</v>
      </c>
      <c r="L19" s="32" t="s">
        <v>93</v>
      </c>
      <c r="M19" s="118" t="s">
        <v>56</v>
      </c>
      <c r="N19" s="119"/>
      <c r="O19" s="120"/>
      <c r="P19" s="64"/>
      <c r="Q19" s="65"/>
      <c r="R19" s="37">
        <f>IF(L19="○",10,IF(J19="○",6,IF(H19="○",4,IF(F19="○",2,""))))</f>
      </c>
      <c r="U19" s="2"/>
    </row>
    <row r="20" spans="1:21" ht="27" customHeight="1">
      <c r="A20" s="30" t="s">
        <v>57</v>
      </c>
      <c r="B20" s="57" t="s">
        <v>10</v>
      </c>
      <c r="C20" s="58"/>
      <c r="D20" s="59"/>
      <c r="E20" s="30">
        <v>2</v>
      </c>
      <c r="F20" s="32" t="s">
        <v>93</v>
      </c>
      <c r="G20" s="35" t="s">
        <v>12</v>
      </c>
      <c r="H20" s="32" t="s">
        <v>93</v>
      </c>
      <c r="I20" s="35" t="s">
        <v>14</v>
      </c>
      <c r="J20" s="32" t="s">
        <v>93</v>
      </c>
      <c r="K20" s="35" t="s">
        <v>50</v>
      </c>
      <c r="L20" s="66"/>
      <c r="M20" s="67"/>
      <c r="N20" s="67"/>
      <c r="O20" s="68"/>
      <c r="P20" s="64"/>
      <c r="Q20" s="65"/>
      <c r="R20" s="37">
        <f>IF(J20="○",6,IF(H20="○",4,IF(F20="○",2,"")))</f>
      </c>
      <c r="U20" s="2"/>
    </row>
    <row r="21" spans="1:21" ht="27" customHeight="1">
      <c r="A21" s="30" t="s">
        <v>9</v>
      </c>
      <c r="B21" s="57" t="s">
        <v>59</v>
      </c>
      <c r="C21" s="58"/>
      <c r="D21" s="59"/>
      <c r="E21" s="30">
        <v>6</v>
      </c>
      <c r="F21" s="32" t="s">
        <v>93</v>
      </c>
      <c r="G21" s="35" t="s">
        <v>51</v>
      </c>
      <c r="H21" s="66"/>
      <c r="I21" s="68"/>
      <c r="J21" s="66"/>
      <c r="K21" s="68"/>
      <c r="L21" s="66"/>
      <c r="M21" s="67"/>
      <c r="N21" s="67"/>
      <c r="O21" s="68"/>
      <c r="P21" s="64"/>
      <c r="Q21" s="65"/>
      <c r="R21" s="39">
        <f>IF(F21="○",6,"")</f>
      </c>
      <c r="U21" s="2"/>
    </row>
    <row r="22" spans="1:21" ht="27" customHeight="1">
      <c r="A22" s="30" t="s">
        <v>15</v>
      </c>
      <c r="B22" s="57" t="s">
        <v>46</v>
      </c>
      <c r="C22" s="58"/>
      <c r="D22" s="59"/>
      <c r="E22" s="30">
        <v>2</v>
      </c>
      <c r="F22" s="32" t="s">
        <v>93</v>
      </c>
      <c r="G22" s="35" t="s">
        <v>49</v>
      </c>
      <c r="H22" s="32" t="s">
        <v>93</v>
      </c>
      <c r="I22" s="35" t="s">
        <v>52</v>
      </c>
      <c r="J22" s="66"/>
      <c r="K22" s="68"/>
      <c r="L22" s="32" t="s">
        <v>93</v>
      </c>
      <c r="M22" s="106" t="s">
        <v>82</v>
      </c>
      <c r="N22" s="107"/>
      <c r="O22" s="108"/>
      <c r="P22" s="69" t="s">
        <v>99</v>
      </c>
      <c r="Q22" s="70"/>
      <c r="R22" s="37">
        <f>IF(F22="○",2,)+IF(H22="○",4,)+IF(L22="○",10,)</f>
        <v>0</v>
      </c>
      <c r="U22" s="2"/>
    </row>
    <row r="23" spans="1:21" ht="33.75" customHeight="1">
      <c r="A23" s="30" t="s">
        <v>16</v>
      </c>
      <c r="B23" s="57" t="s">
        <v>107</v>
      </c>
      <c r="C23" s="58"/>
      <c r="D23" s="59"/>
      <c r="E23" s="30">
        <v>2</v>
      </c>
      <c r="F23" s="32" t="s">
        <v>93</v>
      </c>
      <c r="G23" s="35" t="s">
        <v>66</v>
      </c>
      <c r="H23" s="32" t="s">
        <v>93</v>
      </c>
      <c r="I23" s="36" t="s">
        <v>108</v>
      </c>
      <c r="J23" s="32" t="s">
        <v>93</v>
      </c>
      <c r="K23" s="36" t="s">
        <v>109</v>
      </c>
      <c r="L23" s="66"/>
      <c r="M23" s="67"/>
      <c r="N23" s="67"/>
      <c r="O23" s="68"/>
      <c r="P23" s="69" t="s">
        <v>99</v>
      </c>
      <c r="Q23" s="70"/>
      <c r="R23" s="37">
        <f>IF(F23="○",2,0)+IF(H23="○",4,0)+IF(J23="○",6,0)</f>
        <v>0</v>
      </c>
      <c r="U23" s="2"/>
    </row>
    <row r="24" spans="1:21" ht="27" customHeight="1">
      <c r="A24" s="30" t="s">
        <v>17</v>
      </c>
      <c r="B24" s="57" t="s">
        <v>58</v>
      </c>
      <c r="C24" s="58"/>
      <c r="D24" s="59"/>
      <c r="E24" s="30">
        <v>15</v>
      </c>
      <c r="F24" s="32" t="s">
        <v>93</v>
      </c>
      <c r="G24" s="35" t="s">
        <v>53</v>
      </c>
      <c r="H24" s="66"/>
      <c r="I24" s="68"/>
      <c r="J24" s="66"/>
      <c r="K24" s="68"/>
      <c r="L24" s="66"/>
      <c r="M24" s="67"/>
      <c r="N24" s="67"/>
      <c r="O24" s="68"/>
      <c r="P24" s="64"/>
      <c r="Q24" s="65"/>
      <c r="R24" s="39">
        <f>IF(F24="○",15,"")</f>
      </c>
      <c r="U24" s="2"/>
    </row>
    <row r="25" spans="1:21" ht="28.5" customHeight="1">
      <c r="A25" s="30" t="s">
        <v>18</v>
      </c>
      <c r="B25" s="121" t="s">
        <v>63</v>
      </c>
      <c r="C25" s="121"/>
      <c r="D25" s="121"/>
      <c r="E25" s="30">
        <v>4</v>
      </c>
      <c r="F25" s="66"/>
      <c r="G25" s="68"/>
      <c r="H25" s="66"/>
      <c r="I25" s="68"/>
      <c r="J25" s="32" t="s">
        <v>93</v>
      </c>
      <c r="K25" s="35" t="s">
        <v>115</v>
      </c>
      <c r="L25" s="32" t="s">
        <v>93</v>
      </c>
      <c r="M25" s="118" t="s">
        <v>67</v>
      </c>
      <c r="N25" s="119"/>
      <c r="O25" s="120"/>
      <c r="P25" s="123" t="s">
        <v>99</v>
      </c>
      <c r="Q25" s="124"/>
      <c r="R25" s="39">
        <f>IF(J25="○",12,0)+IF(L25="○",20,0)</f>
        <v>0</v>
      </c>
      <c r="U25" s="2"/>
    </row>
    <row r="26" spans="1:33" ht="27" customHeight="1">
      <c r="A26" s="30" t="s">
        <v>19</v>
      </c>
      <c r="B26" s="121" t="s">
        <v>75</v>
      </c>
      <c r="C26" s="121"/>
      <c r="D26" s="121"/>
      <c r="E26" s="30">
        <v>20</v>
      </c>
      <c r="F26" s="32" t="s">
        <v>93</v>
      </c>
      <c r="G26" s="35" t="s">
        <v>54</v>
      </c>
      <c r="H26" s="66"/>
      <c r="I26" s="68"/>
      <c r="J26" s="66"/>
      <c r="K26" s="68"/>
      <c r="L26" s="66"/>
      <c r="M26" s="67"/>
      <c r="N26" s="67"/>
      <c r="O26" s="68"/>
      <c r="P26" s="122"/>
      <c r="Q26" s="122"/>
      <c r="R26" s="37">
        <f>IF(F26="○",20,"")</f>
      </c>
      <c r="U26" s="2"/>
      <c r="AG26"/>
    </row>
    <row r="27" spans="1:21" ht="27" customHeight="1">
      <c r="A27" s="30" t="s">
        <v>62</v>
      </c>
      <c r="B27" s="121" t="s">
        <v>70</v>
      </c>
      <c r="C27" s="121"/>
      <c r="D27" s="121"/>
      <c r="E27" s="30">
        <v>3</v>
      </c>
      <c r="F27" s="32" t="s">
        <v>93</v>
      </c>
      <c r="G27" s="40" t="s">
        <v>80</v>
      </c>
      <c r="H27" s="32" t="s">
        <v>93</v>
      </c>
      <c r="I27" s="40" t="s">
        <v>79</v>
      </c>
      <c r="J27" s="66"/>
      <c r="K27" s="68"/>
      <c r="L27" s="66"/>
      <c r="M27" s="67"/>
      <c r="N27" s="67"/>
      <c r="O27" s="68"/>
      <c r="P27" s="123" t="s">
        <v>99</v>
      </c>
      <c r="Q27" s="124"/>
      <c r="R27" s="37">
        <f>IF(F27="○",3,0)+IF(H27="○",6,0)</f>
        <v>0</v>
      </c>
      <c r="U27" s="2"/>
    </row>
    <row r="28" spans="1:18" ht="36" customHeight="1">
      <c r="A28" s="30" t="s">
        <v>95</v>
      </c>
      <c r="B28" s="121" t="s">
        <v>83</v>
      </c>
      <c r="C28" s="121"/>
      <c r="D28" s="121"/>
      <c r="E28" s="30">
        <v>1</v>
      </c>
      <c r="F28" s="41"/>
      <c r="G28" s="35" t="s">
        <v>60</v>
      </c>
      <c r="H28" s="41"/>
      <c r="I28" s="42" t="s">
        <v>61</v>
      </c>
      <c r="J28" s="41"/>
      <c r="K28" s="42" t="s">
        <v>94</v>
      </c>
      <c r="L28" s="66"/>
      <c r="M28" s="67"/>
      <c r="N28" s="67"/>
      <c r="O28" s="68"/>
      <c r="P28" s="123" t="s">
        <v>99</v>
      </c>
      <c r="Q28" s="124"/>
      <c r="R28" s="37">
        <f>(F28*1)+(H28*2)+(J28*3)</f>
        <v>0</v>
      </c>
    </row>
    <row r="29" spans="1:18" ht="28.5" customHeight="1">
      <c r="A29" s="125" t="s">
        <v>24</v>
      </c>
      <c r="B29" s="125"/>
      <c r="C29" s="125"/>
      <c r="D29" s="125"/>
      <c r="E29" s="99" t="s">
        <v>48</v>
      </c>
      <c r="F29" s="100"/>
      <c r="G29" s="100"/>
      <c r="H29" s="100"/>
      <c r="I29" s="100"/>
      <c r="J29" s="100"/>
      <c r="K29" s="100"/>
      <c r="L29" s="100"/>
      <c r="M29" s="100"/>
      <c r="N29" s="100"/>
      <c r="O29" s="100"/>
      <c r="P29" s="100"/>
      <c r="Q29" s="101"/>
      <c r="R29" s="11">
        <f>IF(SUM(R19:R28)=0,"",SUM(R19:R28))</f>
      </c>
    </row>
    <row r="30" spans="2:9" ht="20.25" customHeight="1">
      <c r="B30" s="38" t="s">
        <v>98</v>
      </c>
      <c r="C30" s="29"/>
      <c r="D30" s="29"/>
      <c r="E30" s="29"/>
      <c r="F30" s="29"/>
      <c r="G30" s="29"/>
      <c r="H30" s="29"/>
      <c r="I30" s="29"/>
    </row>
    <row r="31" ht="11.25" customHeight="1">
      <c r="B31" s="2"/>
    </row>
    <row r="32" spans="2:17" ht="13.5">
      <c r="B32" s="15"/>
      <c r="C32" s="2" t="s">
        <v>0</v>
      </c>
      <c r="L32" s="3"/>
      <c r="M32" s="3"/>
      <c r="N32" s="1"/>
      <c r="Q32" s="1"/>
    </row>
    <row r="33" spans="2:17" ht="13.5">
      <c r="B33" s="21"/>
      <c r="C33" s="2" t="s">
        <v>87</v>
      </c>
      <c r="L33" s="3"/>
      <c r="M33" s="3"/>
      <c r="N33" s="1"/>
      <c r="Q33" s="1"/>
    </row>
    <row r="34" spans="2:17" ht="13.5">
      <c r="B34"/>
      <c r="C34" s="2"/>
      <c r="L34" s="3"/>
      <c r="M34" s="3"/>
      <c r="N34" s="1"/>
      <c r="Q34" s="1"/>
    </row>
    <row r="35" spans="2:17" ht="13.5">
      <c r="B35" t="s">
        <v>84</v>
      </c>
      <c r="C35" s="2"/>
      <c r="L35" s="3"/>
      <c r="M35" s="3"/>
      <c r="N35" s="1"/>
      <c r="Q35" s="1"/>
    </row>
    <row r="36" spans="2:17" ht="13.5">
      <c r="B36"/>
      <c r="C36" s="2"/>
      <c r="L36" s="3"/>
      <c r="M36" s="3"/>
      <c r="N36" s="1"/>
      <c r="Q36" s="1"/>
    </row>
    <row r="37" spans="2:17" ht="13.5">
      <c r="B37"/>
      <c r="C37" s="2"/>
      <c r="L37" s="3"/>
      <c r="M37" s="3"/>
      <c r="N37" s="1"/>
      <c r="Q37" s="1"/>
    </row>
    <row r="38" spans="2:17" ht="13.5">
      <c r="B38"/>
      <c r="C38" s="2"/>
      <c r="L38" s="3"/>
      <c r="M38" s="3"/>
      <c r="N38" s="1"/>
      <c r="Q38" s="1"/>
    </row>
    <row r="39" spans="2:17" ht="13.5">
      <c r="B39"/>
      <c r="C39" s="2"/>
      <c r="L39" s="3"/>
      <c r="M39" s="3"/>
      <c r="N39" s="1"/>
      <c r="Q39" s="1"/>
    </row>
    <row r="40" spans="2:3" ht="13.5">
      <c r="B40" s="7"/>
      <c r="C40" s="2"/>
    </row>
    <row r="41" spans="2:3" ht="13.5">
      <c r="B41" s="7"/>
      <c r="C41" s="2"/>
    </row>
    <row r="42" spans="2:3" ht="13.5">
      <c r="B42" s="7"/>
      <c r="C42" s="2"/>
    </row>
    <row r="43" ht="13.5">
      <c r="C43" s="2"/>
    </row>
    <row r="44" ht="13.5">
      <c r="C44" s="2"/>
    </row>
    <row r="45" spans="2:3" ht="13.5">
      <c r="B45" s="7"/>
      <c r="C45" s="2"/>
    </row>
  </sheetData>
  <sheetProtection/>
  <mergeCells count="85">
    <mergeCell ref="L28:O28"/>
    <mergeCell ref="L26:O26"/>
    <mergeCell ref="A29:D29"/>
    <mergeCell ref="E29:Q29"/>
    <mergeCell ref="B12:D12"/>
    <mergeCell ref="P12:Q12"/>
    <mergeCell ref="B27:D27"/>
    <mergeCell ref="J27:K27"/>
    <mergeCell ref="L27:O27"/>
    <mergeCell ref="P27:Q27"/>
    <mergeCell ref="B28:D28"/>
    <mergeCell ref="P26:Q26"/>
    <mergeCell ref="P28:Q28"/>
    <mergeCell ref="B25:D25"/>
    <mergeCell ref="F25:G25"/>
    <mergeCell ref="H25:I25"/>
    <mergeCell ref="M25:O25"/>
    <mergeCell ref="P25:Q25"/>
    <mergeCell ref="B26:D26"/>
    <mergeCell ref="H26:I26"/>
    <mergeCell ref="J26:K26"/>
    <mergeCell ref="B21:D21"/>
    <mergeCell ref="H21:I21"/>
    <mergeCell ref="J21:K21"/>
    <mergeCell ref="L21:O21"/>
    <mergeCell ref="P21:Q21"/>
    <mergeCell ref="B22:D22"/>
    <mergeCell ref="J22:K22"/>
    <mergeCell ref="M22:O22"/>
    <mergeCell ref="P22:Q22"/>
    <mergeCell ref="B19:D19"/>
    <mergeCell ref="M19:O19"/>
    <mergeCell ref="P19:Q19"/>
    <mergeCell ref="B20:D20"/>
    <mergeCell ref="L20:O20"/>
    <mergeCell ref="P20:Q20"/>
    <mergeCell ref="B18:D18"/>
    <mergeCell ref="F18:G18"/>
    <mergeCell ref="H18:I18"/>
    <mergeCell ref="J18:K18"/>
    <mergeCell ref="L18:O18"/>
    <mergeCell ref="P18:Q18"/>
    <mergeCell ref="A14:D14"/>
    <mergeCell ref="E14:Q14"/>
    <mergeCell ref="A17:R17"/>
    <mergeCell ref="P13:Q13"/>
    <mergeCell ref="M13:O13"/>
    <mergeCell ref="B13:D13"/>
    <mergeCell ref="L9:O9"/>
    <mergeCell ref="B11:D11"/>
    <mergeCell ref="M11:O11"/>
    <mergeCell ref="P11:Q11"/>
    <mergeCell ref="M12:O12"/>
    <mergeCell ref="J12:K12"/>
    <mergeCell ref="F12:G12"/>
    <mergeCell ref="O3:R3"/>
    <mergeCell ref="P8:Q8"/>
    <mergeCell ref="L2:N2"/>
    <mergeCell ref="O2:R2"/>
    <mergeCell ref="P9:Q9"/>
    <mergeCell ref="B10:D10"/>
    <mergeCell ref="M10:O10"/>
    <mergeCell ref="P10:Q10"/>
    <mergeCell ref="B9:D9"/>
    <mergeCell ref="F9:G9"/>
    <mergeCell ref="L23:O23"/>
    <mergeCell ref="O1:R1"/>
    <mergeCell ref="A6:R6"/>
    <mergeCell ref="B8:D8"/>
    <mergeCell ref="F8:G8"/>
    <mergeCell ref="H8:I8"/>
    <mergeCell ref="J8:K8"/>
    <mergeCell ref="L8:O8"/>
    <mergeCell ref="B3:G3"/>
    <mergeCell ref="L3:N5"/>
    <mergeCell ref="B23:D23"/>
    <mergeCell ref="B4:D4"/>
    <mergeCell ref="O4:R4"/>
    <mergeCell ref="O5:R5"/>
    <mergeCell ref="P24:Q24"/>
    <mergeCell ref="L24:O24"/>
    <mergeCell ref="J24:K24"/>
    <mergeCell ref="H24:I24"/>
    <mergeCell ref="B24:D24"/>
    <mergeCell ref="P23:Q23"/>
  </mergeCells>
  <conditionalFormatting sqref="R13">
    <cfRule type="cellIs" priority="2" dxfId="4" operator="equal" stopIfTrue="1">
      <formula>0</formula>
    </cfRule>
  </conditionalFormatting>
  <conditionalFormatting sqref="R22:R28">
    <cfRule type="cellIs" priority="1" dxfId="4" operator="equal" stopIfTrue="1">
      <formula>0</formula>
    </cfRule>
  </conditionalFormatting>
  <dataValidations count="1">
    <dataValidation type="list" allowBlank="1" showInputMessage="1" showErrorMessage="1" sqref="H9:H13 J9:J11 F10:F11 L10:L13 F13 J13 F19:F24 H19:H20 J19:J20 L19 H22:H23 L22 J23 J25 L25 F26:F27 H27">
      <formula1>"○,　,"</formula1>
    </dataValidation>
  </dataValidations>
  <printOptions/>
  <pageMargins left="0.31496062992125984" right="0.2755905511811024" top="0.35433070866141736" bottom="0.2362204724409449" header="0.2362204724409449" footer="0.1968503937007874"/>
  <pageSetup fitToHeight="1" fitToWidth="1" horizontalDpi="300" verticalDpi="300" orientation="portrait" paperSize="9" scale="83" r:id="rId1"/>
</worksheet>
</file>

<file path=xl/worksheets/sheet2.xml><?xml version="1.0" encoding="utf-8"?>
<worksheet xmlns="http://schemas.openxmlformats.org/spreadsheetml/2006/main" xmlns:r="http://schemas.openxmlformats.org/officeDocument/2006/relationships">
  <sheetPr>
    <tabColor rgb="FF92D050"/>
  </sheetPr>
  <dimension ref="A1:C23"/>
  <sheetViews>
    <sheetView zoomScalePageLayoutView="0" workbookViewId="0" topLeftCell="A4">
      <selection activeCell="C20" sqref="C20"/>
    </sheetView>
  </sheetViews>
  <sheetFormatPr defaultColWidth="9.00390625" defaultRowHeight="13.5"/>
  <cols>
    <col min="1" max="1" width="4.625" style="0" customWidth="1"/>
    <col min="2" max="2" width="21.25390625" style="0" customWidth="1"/>
    <col min="3" max="3" width="66.625" style="0" customWidth="1"/>
  </cols>
  <sheetData>
    <row r="1" spans="1:3" ht="13.5">
      <c r="A1" s="128" t="s">
        <v>77</v>
      </c>
      <c r="B1" s="128"/>
      <c r="C1" s="128"/>
    </row>
    <row r="2" spans="1:3" ht="13.5">
      <c r="A2" s="128"/>
      <c r="B2" s="128"/>
      <c r="C2" s="128"/>
    </row>
    <row r="3" spans="1:3" ht="17.25">
      <c r="A3" s="26"/>
      <c r="B3" s="26"/>
      <c r="C3" s="26"/>
    </row>
    <row r="5" ht="13.5">
      <c r="A5" t="s">
        <v>71</v>
      </c>
    </row>
    <row r="6" spans="1:3" ht="13.5">
      <c r="A6" s="23"/>
      <c r="B6" s="6" t="s">
        <v>11</v>
      </c>
      <c r="C6" s="6" t="s">
        <v>72</v>
      </c>
    </row>
    <row r="7" spans="1:3" ht="74.25" customHeight="1">
      <c r="A7" s="30" t="s">
        <v>73</v>
      </c>
      <c r="B7" s="42" t="s">
        <v>92</v>
      </c>
      <c r="C7" s="56" t="s">
        <v>110</v>
      </c>
    </row>
    <row r="8" spans="1:3" ht="112.5" customHeight="1">
      <c r="A8" s="30" t="s">
        <v>6</v>
      </c>
      <c r="B8" s="49" t="s">
        <v>117</v>
      </c>
      <c r="C8" s="56" t="s">
        <v>130</v>
      </c>
    </row>
    <row r="9" spans="1:3" ht="66.75" customHeight="1">
      <c r="A9" s="30" t="s">
        <v>7</v>
      </c>
      <c r="B9" s="49" t="s">
        <v>111</v>
      </c>
      <c r="C9" s="56" t="s">
        <v>134</v>
      </c>
    </row>
    <row r="10" spans="1:3" ht="16.5" customHeight="1">
      <c r="A10" s="25" t="s">
        <v>102</v>
      </c>
      <c r="B10" s="24"/>
      <c r="C10" s="24"/>
    </row>
    <row r="11" spans="1:3" ht="16.5" customHeight="1">
      <c r="A11" s="25" t="s">
        <v>112</v>
      </c>
      <c r="B11" s="24"/>
      <c r="C11" s="24"/>
    </row>
    <row r="12" spans="1:3" ht="29.25" customHeight="1">
      <c r="A12" s="1"/>
      <c r="B12" s="1"/>
      <c r="C12" s="1"/>
    </row>
    <row r="13" spans="1:3" ht="15" customHeight="1">
      <c r="A13" s="2" t="s">
        <v>78</v>
      </c>
      <c r="B13" s="1"/>
      <c r="C13" s="1"/>
    </row>
    <row r="14" spans="1:3" ht="15" customHeight="1">
      <c r="A14" s="23"/>
      <c r="B14" s="6" t="s">
        <v>11</v>
      </c>
      <c r="C14" s="6" t="s">
        <v>72</v>
      </c>
    </row>
    <row r="15" spans="1:3" ht="63.75" customHeight="1">
      <c r="A15" s="6" t="s">
        <v>8</v>
      </c>
      <c r="B15" s="55" t="s">
        <v>45</v>
      </c>
      <c r="C15" s="51" t="s">
        <v>133</v>
      </c>
    </row>
    <row r="16" spans="1:3" ht="44.25" customHeight="1">
      <c r="A16" s="30" t="s">
        <v>9</v>
      </c>
      <c r="B16" s="43" t="s">
        <v>59</v>
      </c>
      <c r="C16" s="44" t="s">
        <v>89</v>
      </c>
    </row>
    <row r="17" spans="1:3" ht="143.25" customHeight="1">
      <c r="A17" s="30" t="s">
        <v>15</v>
      </c>
      <c r="B17" s="45" t="s">
        <v>74</v>
      </c>
      <c r="C17" s="56" t="s">
        <v>132</v>
      </c>
    </row>
    <row r="18" spans="1:3" ht="198.75" customHeight="1">
      <c r="A18" s="30" t="s">
        <v>16</v>
      </c>
      <c r="B18" s="46" t="s">
        <v>90</v>
      </c>
      <c r="C18" s="56" t="s">
        <v>131</v>
      </c>
    </row>
    <row r="19" spans="1:3" ht="98.25" customHeight="1">
      <c r="A19" s="30" t="s">
        <v>18</v>
      </c>
      <c r="B19" s="50" t="s">
        <v>63</v>
      </c>
      <c r="C19" s="56" t="s">
        <v>137</v>
      </c>
    </row>
    <row r="20" spans="1:3" ht="105.75" customHeight="1">
      <c r="A20" s="30" t="s">
        <v>19</v>
      </c>
      <c r="B20" s="45" t="s">
        <v>75</v>
      </c>
      <c r="C20" s="56" t="s">
        <v>81</v>
      </c>
    </row>
    <row r="21" spans="1:3" ht="174" customHeight="1">
      <c r="A21" s="30" t="s">
        <v>62</v>
      </c>
      <c r="B21" s="45" t="s">
        <v>70</v>
      </c>
      <c r="C21" s="56" t="s">
        <v>136</v>
      </c>
    </row>
    <row r="22" spans="1:3" ht="278.25" customHeight="1">
      <c r="A22" s="30" t="s">
        <v>95</v>
      </c>
      <c r="B22" s="45" t="s">
        <v>76</v>
      </c>
      <c r="C22" s="56" t="s">
        <v>135</v>
      </c>
    </row>
    <row r="23" spans="1:3" ht="13.5">
      <c r="A23" s="25" t="s">
        <v>96</v>
      </c>
      <c r="B23" s="16"/>
      <c r="C23" s="1"/>
    </row>
    <row r="24" ht="29.25" customHeight="1"/>
    <row r="25" ht="29.25" customHeight="1"/>
    <row r="26" ht="29.25" customHeight="1"/>
    <row r="27" ht="29.25" customHeight="1"/>
    <row r="28" ht="29.25" customHeight="1"/>
    <row r="29" ht="29.25" customHeight="1"/>
    <row r="30" ht="29.25" customHeight="1"/>
  </sheetData>
  <sheetProtection/>
  <mergeCells count="1">
    <mergeCell ref="A1:C2"/>
  </mergeCells>
  <printOptions horizontalCentered="1"/>
  <pageMargins left="0.7086614173228347" right="0.7086614173228347" top="0.32" bottom="0.4" header="0.31496062992125984" footer="0.31496062992125984"/>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G45"/>
  <sheetViews>
    <sheetView zoomScale="85" zoomScaleNormal="85" workbookViewId="0" topLeftCell="A1">
      <selection activeCell="U12" sqref="U12"/>
    </sheetView>
  </sheetViews>
  <sheetFormatPr defaultColWidth="3.125" defaultRowHeight="13.5"/>
  <cols>
    <col min="1" max="1" width="3.625" style="1" customWidth="1"/>
    <col min="2" max="2" width="5.375" style="1" customWidth="1"/>
    <col min="3" max="3" width="7.125" style="1" customWidth="1"/>
    <col min="4" max="4" width="8.75390625" style="1" customWidth="1"/>
    <col min="5" max="5" width="4.00390625" style="1" customWidth="1"/>
    <col min="6" max="6" width="3.125" style="1" customWidth="1"/>
    <col min="7" max="7" width="12.875" style="1" customWidth="1"/>
    <col min="8" max="8" width="3.125" style="1" customWidth="1"/>
    <col min="9" max="9" width="14.50390625" style="1" customWidth="1"/>
    <col min="10" max="10" width="3.125" style="1" customWidth="1"/>
    <col min="11" max="11" width="14.625" style="1" customWidth="1"/>
    <col min="12" max="12" width="3.125" style="1" customWidth="1"/>
    <col min="13" max="13" width="3.875" style="1" customWidth="1"/>
    <col min="14" max="14" width="2.50390625" style="3" customWidth="1"/>
    <col min="15" max="15" width="5.75390625" style="1" customWidth="1"/>
    <col min="16" max="16" width="3.125" style="1" customWidth="1"/>
    <col min="17" max="17" width="11.00390625" style="3" customWidth="1"/>
    <col min="18" max="18" width="6.875" style="1" customWidth="1"/>
    <col min="19" max="16384" width="3.125" style="1" customWidth="1"/>
  </cols>
  <sheetData>
    <row r="1" spans="1:20" ht="18" customHeight="1">
      <c r="A1" s="48" t="s">
        <v>116</v>
      </c>
      <c r="B1" s="47"/>
      <c r="C1" s="10"/>
      <c r="D1"/>
      <c r="E1" s="8"/>
      <c r="F1"/>
      <c r="G1"/>
      <c r="H1"/>
      <c r="I1"/>
      <c r="J1"/>
      <c r="K1"/>
      <c r="L1"/>
      <c r="M1"/>
      <c r="N1"/>
      <c r="O1" s="71" t="s">
        <v>25</v>
      </c>
      <c r="P1" s="71"/>
      <c r="Q1" s="71"/>
      <c r="R1" s="71"/>
      <c r="S1"/>
      <c r="T1"/>
    </row>
    <row r="2" spans="7:18" ht="13.5" customHeight="1">
      <c r="G2" s="7"/>
      <c r="L2" s="76" t="s">
        <v>23</v>
      </c>
      <c r="M2" s="77"/>
      <c r="N2" s="78"/>
      <c r="O2" s="82"/>
      <c r="P2" s="82"/>
      <c r="Q2" s="82"/>
      <c r="R2" s="83"/>
    </row>
    <row r="3" spans="1:19" ht="13.5" customHeight="1">
      <c r="A3" s="2"/>
      <c r="B3" s="75" t="s">
        <v>27</v>
      </c>
      <c r="C3" s="75"/>
      <c r="D3" s="75"/>
      <c r="E3" s="75"/>
      <c r="F3" s="75"/>
      <c r="G3" s="75"/>
      <c r="L3" s="76" t="s">
        <v>20</v>
      </c>
      <c r="M3" s="77"/>
      <c r="N3" s="78"/>
      <c r="O3" s="79" t="s">
        <v>26</v>
      </c>
      <c r="P3" s="80"/>
      <c r="Q3" s="80"/>
      <c r="R3" s="81"/>
      <c r="S3" s="5"/>
    </row>
    <row r="4" spans="2:18" ht="13.5" customHeight="1">
      <c r="B4" s="60" t="s">
        <v>28</v>
      </c>
      <c r="C4" s="60"/>
      <c r="D4" s="60"/>
      <c r="E4" s="13"/>
      <c r="F4" s="13"/>
      <c r="G4" s="13"/>
      <c r="L4" s="76"/>
      <c r="M4" s="77"/>
      <c r="N4" s="78"/>
      <c r="O4" s="61" t="s">
        <v>21</v>
      </c>
      <c r="P4" s="62"/>
      <c r="Q4" s="62"/>
      <c r="R4" s="63"/>
    </row>
    <row r="5" spans="12:18" ht="13.5" customHeight="1">
      <c r="L5" s="76"/>
      <c r="M5" s="77"/>
      <c r="N5" s="78"/>
      <c r="O5" s="61" t="s">
        <v>22</v>
      </c>
      <c r="P5" s="62"/>
      <c r="Q5" s="62"/>
      <c r="R5" s="63"/>
    </row>
    <row r="6" spans="1:18" ht="24.75" customHeight="1">
      <c r="A6" s="72" t="s">
        <v>29</v>
      </c>
      <c r="B6" s="72"/>
      <c r="C6" s="72"/>
      <c r="D6" s="72"/>
      <c r="E6" s="72"/>
      <c r="F6" s="72"/>
      <c r="G6" s="72"/>
      <c r="H6" s="72"/>
      <c r="I6" s="72"/>
      <c r="J6" s="72"/>
      <c r="K6" s="72"/>
      <c r="L6" s="72"/>
      <c r="M6" s="72"/>
      <c r="N6" s="72"/>
      <c r="O6" s="72"/>
      <c r="P6" s="72"/>
      <c r="Q6" s="72"/>
      <c r="R6" s="72"/>
    </row>
    <row r="7" spans="1:3" ht="18.75" customHeight="1">
      <c r="A7" s="19" t="s">
        <v>43</v>
      </c>
      <c r="B7" s="4"/>
      <c r="C7" s="4"/>
    </row>
    <row r="8" spans="1:18" ht="62.25" customHeight="1">
      <c r="A8" s="6"/>
      <c r="B8" s="73" t="s">
        <v>11</v>
      </c>
      <c r="C8" s="73"/>
      <c r="D8" s="73"/>
      <c r="E8" s="12" t="s">
        <v>1</v>
      </c>
      <c r="F8" s="74" t="s">
        <v>13</v>
      </c>
      <c r="G8" s="74"/>
      <c r="H8" s="74" t="s">
        <v>33</v>
      </c>
      <c r="I8" s="74"/>
      <c r="J8" s="74" t="s">
        <v>34</v>
      </c>
      <c r="K8" s="74"/>
      <c r="L8" s="74" t="s">
        <v>35</v>
      </c>
      <c r="M8" s="74"/>
      <c r="N8" s="74"/>
      <c r="O8" s="74"/>
      <c r="P8" s="74" t="s">
        <v>36</v>
      </c>
      <c r="Q8" s="74"/>
      <c r="R8" s="12" t="s">
        <v>2</v>
      </c>
    </row>
    <row r="9" spans="1:18" ht="33" customHeight="1">
      <c r="A9" s="6" t="s">
        <v>3</v>
      </c>
      <c r="B9" s="89" t="s">
        <v>30</v>
      </c>
      <c r="C9" s="89"/>
      <c r="D9" s="89"/>
      <c r="E9" s="6">
        <v>4</v>
      </c>
      <c r="F9" s="90"/>
      <c r="G9" s="91"/>
      <c r="H9" s="15" t="s">
        <v>85</v>
      </c>
      <c r="I9" s="6" t="s">
        <v>31</v>
      </c>
      <c r="J9" s="15" t="s">
        <v>85</v>
      </c>
      <c r="K9" s="6" t="s">
        <v>32</v>
      </c>
      <c r="L9" s="92"/>
      <c r="M9" s="92"/>
      <c r="N9" s="92"/>
      <c r="O9" s="92"/>
      <c r="P9" s="84"/>
      <c r="Q9" s="84"/>
      <c r="R9" s="20">
        <f>IF(J9="○",12,IF(H9="○",8,""))</f>
        <v>12</v>
      </c>
    </row>
    <row r="10" spans="1:21" ht="35.25" customHeight="1">
      <c r="A10" s="6" t="s">
        <v>4</v>
      </c>
      <c r="B10" s="85" t="s">
        <v>40</v>
      </c>
      <c r="C10" s="85"/>
      <c r="D10" s="85"/>
      <c r="E10" s="6">
        <v>5</v>
      </c>
      <c r="F10" s="15" t="s">
        <v>93</v>
      </c>
      <c r="G10" s="9" t="s">
        <v>37</v>
      </c>
      <c r="H10" s="15" t="s">
        <v>93</v>
      </c>
      <c r="I10" s="14" t="s">
        <v>38</v>
      </c>
      <c r="J10" s="15" t="s">
        <v>93</v>
      </c>
      <c r="K10" s="9" t="s">
        <v>39</v>
      </c>
      <c r="L10" s="15" t="s">
        <v>93</v>
      </c>
      <c r="M10" s="86" t="s">
        <v>68</v>
      </c>
      <c r="N10" s="87"/>
      <c r="O10" s="88"/>
      <c r="P10" s="84"/>
      <c r="Q10" s="84"/>
      <c r="R10" s="20">
        <f>IF(L10="○",25,IF(J10="○",15,IF(H10="○",10,IF(F10="○",5,""))))</f>
      </c>
      <c r="U10" s="2"/>
    </row>
    <row r="11" spans="1:21" ht="35.25" customHeight="1">
      <c r="A11" s="30" t="s">
        <v>5</v>
      </c>
      <c r="B11" s="93" t="s">
        <v>92</v>
      </c>
      <c r="C11" s="93"/>
      <c r="D11" s="93"/>
      <c r="E11" s="31">
        <v>5</v>
      </c>
      <c r="F11" s="32" t="s">
        <v>93</v>
      </c>
      <c r="G11" s="31" t="s">
        <v>41</v>
      </c>
      <c r="H11" s="32" t="s">
        <v>85</v>
      </c>
      <c r="I11" s="31" t="s">
        <v>42</v>
      </c>
      <c r="J11" s="32" t="s">
        <v>93</v>
      </c>
      <c r="K11" s="31" t="s">
        <v>65</v>
      </c>
      <c r="L11" s="32" t="s">
        <v>93</v>
      </c>
      <c r="M11" s="94" t="s">
        <v>64</v>
      </c>
      <c r="N11" s="95"/>
      <c r="O11" s="96"/>
      <c r="P11" s="97"/>
      <c r="Q11" s="98"/>
      <c r="R11" s="33">
        <f>IF(L11="○",25,IF(J11="○",15,IF(H11="○",10,IF(F11="○",5,""))))</f>
        <v>10</v>
      </c>
      <c r="U11" s="2"/>
    </row>
    <row r="12" spans="1:21" ht="35.25" customHeight="1">
      <c r="A12" s="30" t="s">
        <v>6</v>
      </c>
      <c r="B12" s="121" t="s">
        <v>114</v>
      </c>
      <c r="C12" s="93"/>
      <c r="D12" s="93"/>
      <c r="E12" s="31">
        <v>4</v>
      </c>
      <c r="F12" s="66"/>
      <c r="G12" s="68"/>
      <c r="H12" s="32" t="s">
        <v>93</v>
      </c>
      <c r="I12" s="34" t="s">
        <v>91</v>
      </c>
      <c r="J12" s="66"/>
      <c r="K12" s="68"/>
      <c r="L12" s="32" t="s">
        <v>93</v>
      </c>
      <c r="M12" s="94" t="s">
        <v>88</v>
      </c>
      <c r="N12" s="95"/>
      <c r="O12" s="96"/>
      <c r="P12" s="126"/>
      <c r="Q12" s="127"/>
      <c r="R12" s="33">
        <f>IF(L12="○",20,IF(H12="○",8,""))</f>
      </c>
      <c r="U12" s="2"/>
    </row>
    <row r="13" spans="1:21" ht="35.25" customHeight="1">
      <c r="A13" s="30" t="s">
        <v>7</v>
      </c>
      <c r="B13" s="129" t="s">
        <v>103</v>
      </c>
      <c r="C13" s="129"/>
      <c r="D13" s="129"/>
      <c r="E13" s="30">
        <v>2</v>
      </c>
      <c r="F13" s="32" t="s">
        <v>93</v>
      </c>
      <c r="G13" s="35" t="s">
        <v>100</v>
      </c>
      <c r="H13" s="32" t="s">
        <v>85</v>
      </c>
      <c r="I13" s="35" t="s">
        <v>105</v>
      </c>
      <c r="J13" s="32" t="s">
        <v>93</v>
      </c>
      <c r="K13" s="36" t="s">
        <v>104</v>
      </c>
      <c r="L13" s="32" t="s">
        <v>93</v>
      </c>
      <c r="M13" s="106" t="s">
        <v>69</v>
      </c>
      <c r="N13" s="107"/>
      <c r="O13" s="108"/>
      <c r="P13" s="123" t="s">
        <v>97</v>
      </c>
      <c r="Q13" s="124"/>
      <c r="R13" s="37">
        <f>IF(F13="○",2,0)+IF(H13="○",4,0)+IF(J13="○",6,0)+IF(L13="○",10,0)</f>
        <v>4</v>
      </c>
      <c r="U13" s="2"/>
    </row>
    <row r="14" spans="1:18" ht="27.75" customHeight="1">
      <c r="A14" s="125" t="s">
        <v>24</v>
      </c>
      <c r="B14" s="125"/>
      <c r="C14" s="125"/>
      <c r="D14" s="125"/>
      <c r="E14" s="102" t="s">
        <v>47</v>
      </c>
      <c r="F14" s="103"/>
      <c r="G14" s="103"/>
      <c r="H14" s="103"/>
      <c r="I14" s="103"/>
      <c r="J14" s="103"/>
      <c r="K14" s="103"/>
      <c r="L14" s="103"/>
      <c r="M14" s="103"/>
      <c r="N14" s="103"/>
      <c r="O14" s="103"/>
      <c r="P14" s="103"/>
      <c r="Q14" s="104"/>
      <c r="R14" s="11">
        <f>IF(SUM(R9:R13)=0,"",SUM(R9:R13))</f>
        <v>26</v>
      </c>
    </row>
    <row r="15" spans="1:18" ht="21" customHeight="1">
      <c r="A15" s="16"/>
      <c r="B15" s="22" t="s">
        <v>101</v>
      </c>
      <c r="C15" s="27"/>
      <c r="D15" s="28"/>
      <c r="E15" s="27"/>
      <c r="F15" s="27"/>
      <c r="G15" s="27"/>
      <c r="H15" s="27"/>
      <c r="I15" s="27"/>
      <c r="J15" s="16"/>
      <c r="K15" s="16"/>
      <c r="L15" s="17"/>
      <c r="M15" s="17"/>
      <c r="N15" s="17"/>
      <c r="O15" s="17"/>
      <c r="P15" s="17"/>
      <c r="Q15" s="17"/>
      <c r="R15" s="18"/>
    </row>
    <row r="16" spans="1:18" ht="21" customHeight="1">
      <c r="A16" s="16"/>
      <c r="B16" s="38" t="s">
        <v>106</v>
      </c>
      <c r="C16" s="27"/>
      <c r="D16" s="28"/>
      <c r="E16" s="27"/>
      <c r="F16" s="27"/>
      <c r="G16" s="27"/>
      <c r="H16" s="27"/>
      <c r="I16" s="27"/>
      <c r="J16" s="16"/>
      <c r="K16" s="16"/>
      <c r="L16" s="17"/>
      <c r="M16" s="17"/>
      <c r="N16" s="17"/>
      <c r="O16" s="17"/>
      <c r="P16" s="17"/>
      <c r="Q16" s="17"/>
      <c r="R16" s="18"/>
    </row>
    <row r="17" spans="1:18" ht="22.5" customHeight="1">
      <c r="A17" s="105" t="s">
        <v>44</v>
      </c>
      <c r="B17" s="105"/>
      <c r="C17" s="105"/>
      <c r="D17" s="105"/>
      <c r="E17" s="105"/>
      <c r="F17" s="105"/>
      <c r="G17" s="105"/>
      <c r="H17" s="105"/>
      <c r="I17" s="105"/>
      <c r="J17" s="105"/>
      <c r="K17" s="105"/>
      <c r="L17" s="105"/>
      <c r="M17" s="105"/>
      <c r="N17" s="105"/>
      <c r="O17" s="105"/>
      <c r="P17" s="105"/>
      <c r="Q17" s="105"/>
      <c r="R17" s="105"/>
    </row>
    <row r="18" spans="1:18" ht="62.25" customHeight="1">
      <c r="A18" s="6"/>
      <c r="B18" s="73" t="s">
        <v>11</v>
      </c>
      <c r="C18" s="73"/>
      <c r="D18" s="73"/>
      <c r="E18" s="12" t="s">
        <v>1</v>
      </c>
      <c r="F18" s="74" t="s">
        <v>13</v>
      </c>
      <c r="G18" s="74"/>
      <c r="H18" s="74" t="s">
        <v>33</v>
      </c>
      <c r="I18" s="74"/>
      <c r="J18" s="74" t="s">
        <v>34</v>
      </c>
      <c r="K18" s="74"/>
      <c r="L18" s="74" t="s">
        <v>35</v>
      </c>
      <c r="M18" s="74"/>
      <c r="N18" s="74"/>
      <c r="O18" s="74"/>
      <c r="P18" s="74" t="s">
        <v>36</v>
      </c>
      <c r="Q18" s="74"/>
      <c r="R18" s="12" t="s">
        <v>2</v>
      </c>
    </row>
    <row r="19" spans="1:21" ht="27" customHeight="1">
      <c r="A19" s="30" t="s">
        <v>8</v>
      </c>
      <c r="B19" s="121" t="s">
        <v>45</v>
      </c>
      <c r="C19" s="121"/>
      <c r="D19" s="121"/>
      <c r="E19" s="30">
        <v>2</v>
      </c>
      <c r="F19" s="32" t="s">
        <v>93</v>
      </c>
      <c r="G19" s="35" t="s">
        <v>55</v>
      </c>
      <c r="H19" s="32" t="s">
        <v>85</v>
      </c>
      <c r="I19" s="35">
        <v>3</v>
      </c>
      <c r="J19" s="32" t="s">
        <v>93</v>
      </c>
      <c r="K19" s="35">
        <v>4</v>
      </c>
      <c r="L19" s="32" t="s">
        <v>93</v>
      </c>
      <c r="M19" s="118" t="s">
        <v>56</v>
      </c>
      <c r="N19" s="119"/>
      <c r="O19" s="120"/>
      <c r="P19" s="122"/>
      <c r="Q19" s="122"/>
      <c r="R19" s="37">
        <f>IF(L19="○",10,IF(J19="○",6,IF(H19="○",4,IF(F19="○",2,""))))</f>
        <v>4</v>
      </c>
      <c r="U19" s="2"/>
    </row>
    <row r="20" spans="1:21" ht="27" customHeight="1">
      <c r="A20" s="30" t="s">
        <v>57</v>
      </c>
      <c r="B20" s="121" t="s">
        <v>10</v>
      </c>
      <c r="C20" s="121"/>
      <c r="D20" s="121"/>
      <c r="E20" s="30">
        <v>2</v>
      </c>
      <c r="F20" s="32" t="s">
        <v>93</v>
      </c>
      <c r="G20" s="35" t="s">
        <v>12</v>
      </c>
      <c r="H20" s="32" t="s">
        <v>93</v>
      </c>
      <c r="I20" s="35" t="s">
        <v>14</v>
      </c>
      <c r="J20" s="32" t="s">
        <v>85</v>
      </c>
      <c r="K20" s="35" t="s">
        <v>50</v>
      </c>
      <c r="L20" s="66"/>
      <c r="M20" s="67"/>
      <c r="N20" s="67"/>
      <c r="O20" s="68"/>
      <c r="P20" s="122"/>
      <c r="Q20" s="122"/>
      <c r="R20" s="37">
        <f>IF(J20="○",6,IF(H20="○",4,IF(F20="○",2,"")))</f>
        <v>6</v>
      </c>
      <c r="U20" s="2"/>
    </row>
    <row r="21" spans="1:21" ht="27" customHeight="1">
      <c r="A21" s="30" t="s">
        <v>9</v>
      </c>
      <c r="B21" s="121" t="s">
        <v>59</v>
      </c>
      <c r="C21" s="121"/>
      <c r="D21" s="121"/>
      <c r="E21" s="30">
        <v>6</v>
      </c>
      <c r="F21" s="32" t="s">
        <v>93</v>
      </c>
      <c r="G21" s="35" t="s">
        <v>51</v>
      </c>
      <c r="H21" s="66"/>
      <c r="I21" s="68"/>
      <c r="J21" s="66"/>
      <c r="K21" s="68"/>
      <c r="L21" s="66"/>
      <c r="M21" s="67"/>
      <c r="N21" s="67"/>
      <c r="O21" s="68"/>
      <c r="P21" s="64"/>
      <c r="Q21" s="65"/>
      <c r="R21" s="39">
        <f>IF(F21="○",6,"")</f>
      </c>
      <c r="U21" s="2"/>
    </row>
    <row r="22" spans="1:21" ht="27" customHeight="1">
      <c r="A22" s="30" t="s">
        <v>15</v>
      </c>
      <c r="B22" s="121" t="s">
        <v>46</v>
      </c>
      <c r="C22" s="121"/>
      <c r="D22" s="121"/>
      <c r="E22" s="30">
        <v>2</v>
      </c>
      <c r="F22" s="32" t="s">
        <v>93</v>
      </c>
      <c r="G22" s="35" t="s">
        <v>49</v>
      </c>
      <c r="H22" s="32" t="s">
        <v>85</v>
      </c>
      <c r="I22" s="35" t="s">
        <v>52</v>
      </c>
      <c r="J22" s="66"/>
      <c r="K22" s="68"/>
      <c r="L22" s="32" t="s">
        <v>93</v>
      </c>
      <c r="M22" s="106" t="s">
        <v>82</v>
      </c>
      <c r="N22" s="107"/>
      <c r="O22" s="108"/>
      <c r="P22" s="123" t="s">
        <v>99</v>
      </c>
      <c r="Q22" s="124"/>
      <c r="R22" s="37">
        <f>IF(F22="○",2,)+IF(H22="○",4,)+IF(L22="○",10,)</f>
        <v>4</v>
      </c>
      <c r="U22" s="2"/>
    </row>
    <row r="23" spans="1:21" ht="33.75" customHeight="1">
      <c r="A23" s="30" t="s">
        <v>16</v>
      </c>
      <c r="B23" s="121" t="s">
        <v>107</v>
      </c>
      <c r="C23" s="121"/>
      <c r="D23" s="121"/>
      <c r="E23" s="30">
        <v>2</v>
      </c>
      <c r="F23" s="32" t="s">
        <v>93</v>
      </c>
      <c r="G23" s="35" t="s">
        <v>66</v>
      </c>
      <c r="H23" s="32" t="s">
        <v>85</v>
      </c>
      <c r="I23" s="36" t="s">
        <v>108</v>
      </c>
      <c r="J23" s="32" t="s">
        <v>85</v>
      </c>
      <c r="K23" s="36" t="s">
        <v>109</v>
      </c>
      <c r="L23" s="66"/>
      <c r="M23" s="67"/>
      <c r="N23" s="67"/>
      <c r="O23" s="68"/>
      <c r="P23" s="123" t="s">
        <v>99</v>
      </c>
      <c r="Q23" s="124"/>
      <c r="R23" s="37">
        <f>IF(F23="○",2,0)+IF(H23="○",4,0)+IF(J23="○",6,0)</f>
        <v>10</v>
      </c>
      <c r="U23" s="2"/>
    </row>
    <row r="24" spans="1:21" ht="27" customHeight="1">
      <c r="A24" s="30" t="s">
        <v>17</v>
      </c>
      <c r="B24" s="121" t="s">
        <v>58</v>
      </c>
      <c r="C24" s="121"/>
      <c r="D24" s="121"/>
      <c r="E24" s="30">
        <v>15</v>
      </c>
      <c r="F24" s="32" t="s">
        <v>85</v>
      </c>
      <c r="G24" s="35" t="s">
        <v>53</v>
      </c>
      <c r="H24" s="66"/>
      <c r="I24" s="68"/>
      <c r="J24" s="66"/>
      <c r="K24" s="68"/>
      <c r="L24" s="66"/>
      <c r="M24" s="67"/>
      <c r="N24" s="67"/>
      <c r="O24" s="68"/>
      <c r="P24" s="122"/>
      <c r="Q24" s="122"/>
      <c r="R24" s="39">
        <f>IF(F24="○",15,"")</f>
        <v>15</v>
      </c>
      <c r="U24" s="2"/>
    </row>
    <row r="25" spans="1:21" ht="28.5" customHeight="1">
      <c r="A25" s="30" t="s">
        <v>18</v>
      </c>
      <c r="B25" s="121" t="s">
        <v>63</v>
      </c>
      <c r="C25" s="121"/>
      <c r="D25" s="121"/>
      <c r="E25" s="30">
        <v>4</v>
      </c>
      <c r="F25" s="66"/>
      <c r="G25" s="68"/>
      <c r="H25" s="66"/>
      <c r="I25" s="68"/>
      <c r="J25" s="32" t="s">
        <v>93</v>
      </c>
      <c r="K25" s="35" t="s">
        <v>115</v>
      </c>
      <c r="L25" s="32" t="s">
        <v>93</v>
      </c>
      <c r="M25" s="118" t="s">
        <v>67</v>
      </c>
      <c r="N25" s="119"/>
      <c r="O25" s="120"/>
      <c r="P25" s="123" t="s">
        <v>99</v>
      </c>
      <c r="Q25" s="124"/>
      <c r="R25" s="39">
        <f>IF(J25="○",12,0)+IF(L25="○",20,0)</f>
        <v>0</v>
      </c>
      <c r="U25" s="2"/>
    </row>
    <row r="26" spans="1:33" ht="27" customHeight="1">
      <c r="A26" s="30" t="s">
        <v>19</v>
      </c>
      <c r="B26" s="121" t="s">
        <v>75</v>
      </c>
      <c r="C26" s="121"/>
      <c r="D26" s="121"/>
      <c r="E26" s="30">
        <v>20</v>
      </c>
      <c r="F26" s="32" t="s">
        <v>93</v>
      </c>
      <c r="G26" s="35" t="s">
        <v>54</v>
      </c>
      <c r="H26" s="66"/>
      <c r="I26" s="68"/>
      <c r="J26" s="66"/>
      <c r="K26" s="68"/>
      <c r="L26" s="66"/>
      <c r="M26" s="67"/>
      <c r="N26" s="67"/>
      <c r="O26" s="68"/>
      <c r="P26" s="122"/>
      <c r="Q26" s="122"/>
      <c r="R26" s="37">
        <f>IF(F26="○",20,"")</f>
      </c>
      <c r="U26" s="2"/>
      <c r="AG26"/>
    </row>
    <row r="27" spans="1:21" ht="27" customHeight="1">
      <c r="A27" s="30" t="s">
        <v>62</v>
      </c>
      <c r="B27" s="121" t="s">
        <v>70</v>
      </c>
      <c r="C27" s="121"/>
      <c r="D27" s="121"/>
      <c r="E27" s="30">
        <v>3</v>
      </c>
      <c r="F27" s="32" t="s">
        <v>93</v>
      </c>
      <c r="G27" s="40" t="s">
        <v>80</v>
      </c>
      <c r="H27" s="32" t="s">
        <v>85</v>
      </c>
      <c r="I27" s="40" t="s">
        <v>79</v>
      </c>
      <c r="J27" s="66"/>
      <c r="K27" s="68"/>
      <c r="L27" s="66"/>
      <c r="M27" s="67"/>
      <c r="N27" s="67"/>
      <c r="O27" s="68"/>
      <c r="P27" s="123" t="s">
        <v>99</v>
      </c>
      <c r="Q27" s="124"/>
      <c r="R27" s="37">
        <f>IF(F27="○",3,0)+IF(H27="○",6,0)</f>
        <v>6</v>
      </c>
      <c r="U27" s="2"/>
    </row>
    <row r="28" spans="1:18" ht="36" customHeight="1">
      <c r="A28" s="30" t="s">
        <v>95</v>
      </c>
      <c r="B28" s="121" t="s">
        <v>83</v>
      </c>
      <c r="C28" s="121"/>
      <c r="D28" s="121"/>
      <c r="E28" s="30">
        <v>1</v>
      </c>
      <c r="F28" s="41">
        <v>5</v>
      </c>
      <c r="G28" s="35" t="s">
        <v>60</v>
      </c>
      <c r="H28" s="41"/>
      <c r="I28" s="42" t="s">
        <v>61</v>
      </c>
      <c r="J28" s="41">
        <v>10</v>
      </c>
      <c r="K28" s="42" t="s">
        <v>94</v>
      </c>
      <c r="L28" s="66"/>
      <c r="M28" s="67"/>
      <c r="N28" s="67"/>
      <c r="O28" s="68"/>
      <c r="P28" s="123" t="s">
        <v>99</v>
      </c>
      <c r="Q28" s="124"/>
      <c r="R28" s="37">
        <f>(F28*1)+(H28*2)+(J28*3)</f>
        <v>35</v>
      </c>
    </row>
    <row r="29" spans="1:18" ht="28.5" customHeight="1">
      <c r="A29" s="125" t="s">
        <v>24</v>
      </c>
      <c r="B29" s="125"/>
      <c r="C29" s="125"/>
      <c r="D29" s="125"/>
      <c r="E29" s="99" t="s">
        <v>48</v>
      </c>
      <c r="F29" s="100"/>
      <c r="G29" s="100"/>
      <c r="H29" s="100"/>
      <c r="I29" s="100"/>
      <c r="J29" s="100"/>
      <c r="K29" s="100"/>
      <c r="L29" s="100"/>
      <c r="M29" s="100"/>
      <c r="N29" s="100"/>
      <c r="O29" s="100"/>
      <c r="P29" s="100"/>
      <c r="Q29" s="101"/>
      <c r="R29" s="11">
        <f>IF(SUM(R19:R28)=0,"",SUM(R19:R28))</f>
        <v>80</v>
      </c>
    </row>
    <row r="30" spans="2:9" ht="20.25" customHeight="1">
      <c r="B30" s="38" t="s">
        <v>98</v>
      </c>
      <c r="C30" s="29"/>
      <c r="D30" s="29"/>
      <c r="E30" s="29"/>
      <c r="F30" s="29"/>
      <c r="G30" s="29"/>
      <c r="H30" s="29"/>
      <c r="I30" s="29"/>
    </row>
    <row r="31" ht="11.25" customHeight="1">
      <c r="B31" s="2"/>
    </row>
    <row r="32" spans="2:17" ht="13.5">
      <c r="B32" s="15"/>
      <c r="C32" s="2" t="s">
        <v>0</v>
      </c>
      <c r="L32" s="3"/>
      <c r="M32" s="3"/>
      <c r="N32" s="1"/>
      <c r="Q32" s="1"/>
    </row>
    <row r="33" spans="2:17" ht="13.5">
      <c r="B33" s="21"/>
      <c r="C33" s="2" t="s">
        <v>87</v>
      </c>
      <c r="L33" s="3"/>
      <c r="M33" s="3"/>
      <c r="N33" s="1"/>
      <c r="Q33" s="1"/>
    </row>
    <row r="34" spans="2:17" ht="13.5">
      <c r="B34"/>
      <c r="C34" s="2"/>
      <c r="L34" s="3"/>
      <c r="M34" s="3"/>
      <c r="N34" s="1"/>
      <c r="Q34" s="1"/>
    </row>
    <row r="35" spans="2:17" ht="13.5">
      <c r="B35" t="s">
        <v>84</v>
      </c>
      <c r="C35" s="2"/>
      <c r="L35" s="3"/>
      <c r="M35" s="3"/>
      <c r="N35" s="1"/>
      <c r="Q35" s="1"/>
    </row>
    <row r="36" spans="2:17" ht="13.5">
      <c r="B36"/>
      <c r="C36" s="2"/>
      <c r="L36" s="3"/>
      <c r="M36" s="3"/>
      <c r="N36" s="1"/>
      <c r="Q36" s="1"/>
    </row>
    <row r="37" spans="2:17" ht="13.5">
      <c r="B37"/>
      <c r="C37" s="2"/>
      <c r="L37" s="3"/>
      <c r="M37" s="3"/>
      <c r="N37" s="1"/>
      <c r="Q37" s="1"/>
    </row>
    <row r="38" spans="2:17" ht="13.5">
      <c r="B38"/>
      <c r="C38" s="2"/>
      <c r="L38" s="3"/>
      <c r="M38" s="3"/>
      <c r="N38" s="1"/>
      <c r="Q38" s="1"/>
    </row>
    <row r="39" spans="2:17" ht="13.5">
      <c r="B39"/>
      <c r="C39" s="2"/>
      <c r="L39" s="3"/>
      <c r="M39" s="3"/>
      <c r="N39" s="1"/>
      <c r="Q39" s="1"/>
    </row>
    <row r="40" spans="2:3" ht="13.5">
      <c r="B40" s="7"/>
      <c r="C40" s="2"/>
    </row>
    <row r="41" spans="2:3" ht="13.5">
      <c r="B41" s="7"/>
      <c r="C41" s="2"/>
    </row>
    <row r="42" spans="2:3" ht="13.5">
      <c r="B42" s="7"/>
      <c r="C42" s="2"/>
    </row>
    <row r="43" ht="13.5">
      <c r="C43" s="2"/>
    </row>
    <row r="44" ht="13.5">
      <c r="C44" s="2"/>
    </row>
    <row r="45" spans="2:3" ht="13.5">
      <c r="B45" s="7"/>
      <c r="C45" s="2"/>
    </row>
  </sheetData>
  <sheetProtection/>
  <mergeCells count="85">
    <mergeCell ref="A29:D29"/>
    <mergeCell ref="E29:Q29"/>
    <mergeCell ref="B27:D27"/>
    <mergeCell ref="J27:K27"/>
    <mergeCell ref="L27:O27"/>
    <mergeCell ref="P27:Q27"/>
    <mergeCell ref="B28:D28"/>
    <mergeCell ref="L28:O28"/>
    <mergeCell ref="P28:Q28"/>
    <mergeCell ref="B25:D25"/>
    <mergeCell ref="F25:G25"/>
    <mergeCell ref="H25:I25"/>
    <mergeCell ref="M25:O25"/>
    <mergeCell ref="P25:Q25"/>
    <mergeCell ref="B26:D26"/>
    <mergeCell ref="H26:I26"/>
    <mergeCell ref="J26:K26"/>
    <mergeCell ref="L26:O26"/>
    <mergeCell ref="P26:Q26"/>
    <mergeCell ref="B23:D23"/>
    <mergeCell ref="L23:O23"/>
    <mergeCell ref="P23:Q23"/>
    <mergeCell ref="B24:D24"/>
    <mergeCell ref="H24:I24"/>
    <mergeCell ref="J24:K24"/>
    <mergeCell ref="L24:O24"/>
    <mergeCell ref="P24:Q24"/>
    <mergeCell ref="B21:D21"/>
    <mergeCell ref="H21:I21"/>
    <mergeCell ref="J21:K21"/>
    <mergeCell ref="L21:O21"/>
    <mergeCell ref="P21:Q21"/>
    <mergeCell ref="B22:D22"/>
    <mergeCell ref="J22:K22"/>
    <mergeCell ref="M22:O22"/>
    <mergeCell ref="P22:Q22"/>
    <mergeCell ref="B19:D19"/>
    <mergeCell ref="M19:O19"/>
    <mergeCell ref="P19:Q19"/>
    <mergeCell ref="B20:D20"/>
    <mergeCell ref="L20:O20"/>
    <mergeCell ref="P20:Q20"/>
    <mergeCell ref="B18:D18"/>
    <mergeCell ref="F18:G18"/>
    <mergeCell ref="H18:I18"/>
    <mergeCell ref="J18:K18"/>
    <mergeCell ref="L18:O18"/>
    <mergeCell ref="P18:Q18"/>
    <mergeCell ref="B13:D13"/>
    <mergeCell ref="M13:O13"/>
    <mergeCell ref="P13:Q13"/>
    <mergeCell ref="A14:D14"/>
    <mergeCell ref="E14:Q14"/>
    <mergeCell ref="A17:R17"/>
    <mergeCell ref="B11:D11"/>
    <mergeCell ref="M11:O11"/>
    <mergeCell ref="P11:Q11"/>
    <mergeCell ref="B12:D12"/>
    <mergeCell ref="F12:G12"/>
    <mergeCell ref="J12:K12"/>
    <mergeCell ref="M12:O12"/>
    <mergeCell ref="P12:Q12"/>
    <mergeCell ref="B9:D9"/>
    <mergeCell ref="F9:G9"/>
    <mergeCell ref="L9:O9"/>
    <mergeCell ref="P9:Q9"/>
    <mergeCell ref="B10:D10"/>
    <mergeCell ref="M10:O10"/>
    <mergeCell ref="P10:Q10"/>
    <mergeCell ref="A6:R6"/>
    <mergeCell ref="B8:D8"/>
    <mergeCell ref="F8:G8"/>
    <mergeCell ref="H8:I8"/>
    <mergeCell ref="J8:K8"/>
    <mergeCell ref="L8:O8"/>
    <mergeCell ref="P8:Q8"/>
    <mergeCell ref="O1:R1"/>
    <mergeCell ref="L2:N2"/>
    <mergeCell ref="O2:R2"/>
    <mergeCell ref="B3:G3"/>
    <mergeCell ref="L3:N5"/>
    <mergeCell ref="O3:R3"/>
    <mergeCell ref="B4:D4"/>
    <mergeCell ref="O4:R4"/>
    <mergeCell ref="O5:R5"/>
  </mergeCells>
  <conditionalFormatting sqref="R13">
    <cfRule type="cellIs" priority="2" dxfId="4" operator="equal" stopIfTrue="1">
      <formula>0</formula>
    </cfRule>
  </conditionalFormatting>
  <conditionalFormatting sqref="R22:R28">
    <cfRule type="cellIs" priority="1" dxfId="4" operator="equal" stopIfTrue="1">
      <formula>0</formula>
    </cfRule>
  </conditionalFormatting>
  <dataValidations count="1">
    <dataValidation type="list" allowBlank="1" showInputMessage="1" showErrorMessage="1" sqref="H9:H13 J9:J11 F10:F11 L10:L13 F13 J13 F19:F24 H19:H20 J19:J20 L19 H22:H23 L22 J23 J25 L25 F26:F27 H27">
      <formula1>"○,　,"</formula1>
    </dataValidation>
  </dataValidations>
  <printOptions/>
  <pageMargins left="0.31496062992125984" right="0.2755905511811024" top="0.35433070866141736" bottom="0.2362204724409449" header="0.2362204724409449" footer="0.1968503937007874"/>
  <pageSetup fitToHeight="1" fitToWidth="1" horizontalDpi="300" verticalDpi="300" orientation="portrait"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B9"/>
  <sheetViews>
    <sheetView zoomScalePageLayoutView="0" workbookViewId="0" topLeftCell="A1">
      <selection activeCell="B9" sqref="A1:B9"/>
    </sheetView>
  </sheetViews>
  <sheetFormatPr defaultColWidth="9.00390625" defaultRowHeight="13.5"/>
  <cols>
    <col min="1" max="1" width="13.75390625" style="0" customWidth="1"/>
    <col min="2" max="2" width="92.50390625" style="0" customWidth="1"/>
  </cols>
  <sheetData>
    <row r="1" spans="1:2" ht="27.75" customHeight="1" thickBot="1">
      <c r="A1" s="54" t="s">
        <v>118</v>
      </c>
      <c r="B1" s="54" t="s">
        <v>86</v>
      </c>
    </row>
    <row r="2" spans="1:2" ht="33.75" customHeight="1" thickTop="1">
      <c r="A2" s="130" t="s">
        <v>122</v>
      </c>
      <c r="B2" s="53" t="s">
        <v>126</v>
      </c>
    </row>
    <row r="3" spans="1:2" ht="42" customHeight="1">
      <c r="A3" s="131"/>
      <c r="B3" s="51" t="s">
        <v>129</v>
      </c>
    </row>
    <row r="4" spans="1:2" ht="72.75" customHeight="1">
      <c r="A4" s="131" t="s">
        <v>121</v>
      </c>
      <c r="B4" s="51" t="s">
        <v>119</v>
      </c>
    </row>
    <row r="5" spans="1:2" ht="38.25" customHeight="1">
      <c r="A5" s="131"/>
      <c r="B5" s="51" t="s">
        <v>127</v>
      </c>
    </row>
    <row r="6" spans="1:2" ht="39.75" customHeight="1">
      <c r="A6" s="131"/>
      <c r="B6" s="52" t="s">
        <v>120</v>
      </c>
    </row>
    <row r="7" spans="1:2" ht="78.75" customHeight="1">
      <c r="A7" s="131" t="s">
        <v>125</v>
      </c>
      <c r="B7" s="51" t="s">
        <v>123</v>
      </c>
    </row>
    <row r="8" spans="1:2" ht="121.5">
      <c r="A8" s="131"/>
      <c r="B8" s="51" t="s">
        <v>128</v>
      </c>
    </row>
    <row r="9" spans="1:2" ht="32.25" customHeight="1">
      <c r="A9" s="131"/>
      <c r="B9" s="52" t="s">
        <v>124</v>
      </c>
    </row>
  </sheetData>
  <sheetProtection/>
  <mergeCells count="3">
    <mergeCell ref="A2:A3"/>
    <mergeCell ref="A4:A6"/>
    <mergeCell ref="A7:A9"/>
  </mergeCells>
  <printOptions/>
  <pageMargins left="0.7" right="0.7" top="0.75" bottom="0.75" header="0.3" footer="0.3"/>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sangakukeiri</dc:creator>
  <cp:keywords/>
  <dc:description/>
  <cp:lastModifiedBy>國富 奈奈</cp:lastModifiedBy>
  <cp:lastPrinted>2024-03-28T05:41:55Z</cp:lastPrinted>
  <dcterms:created xsi:type="dcterms:W3CDTF">2008-02-18T09:59:37Z</dcterms:created>
  <dcterms:modified xsi:type="dcterms:W3CDTF">2024-04-30T04:45:50Z</dcterms:modified>
  <cp:category/>
  <cp:version/>
  <cp:contentType/>
  <cp:contentStatus/>
</cp:coreProperties>
</file>