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activeTab="0"/>
  </bookViews>
  <sheets>
    <sheet name="治験薬管理費ポイント表 (2024年4月版)" sheetId="1" r:id="rId1"/>
    <sheet name="ポイント表記載注釈" sheetId="2" r:id="rId2"/>
    <sheet name="記載例" sheetId="3" r:id="rId3"/>
    <sheet name="前版からの変更点について" sheetId="4" r:id="rId4"/>
  </sheets>
  <definedNames>
    <definedName name="_xlnm.Print_Area" localSheetId="2">'記載例'!$A$1:$R$43</definedName>
    <definedName name="_xlnm.Print_Area" localSheetId="0">'治験薬管理費ポイント表 (2024年4月版)'!$A$1:$R$43</definedName>
  </definedNames>
  <calcPr fullCalcOnLoad="1"/>
</workbook>
</file>

<file path=xl/sharedStrings.xml><?xml version="1.0" encoding="utf-8"?>
<sst xmlns="http://schemas.openxmlformats.org/spreadsheetml/2006/main" count="347" uniqueCount="137">
  <si>
    <t>部分に○印を入力していただくと、自動的に計算されます。</t>
  </si>
  <si>
    <t>ウエイト</t>
  </si>
  <si>
    <t>ポイント</t>
  </si>
  <si>
    <t>A</t>
  </si>
  <si>
    <t>B</t>
  </si>
  <si>
    <t>C</t>
  </si>
  <si>
    <t>D</t>
  </si>
  <si>
    <t>E</t>
  </si>
  <si>
    <t>F</t>
  </si>
  <si>
    <t>H</t>
  </si>
  <si>
    <t>デザイン</t>
  </si>
  <si>
    <t>要素</t>
  </si>
  <si>
    <t>オープン</t>
  </si>
  <si>
    <t>I
（ウエイト×1）</t>
  </si>
  <si>
    <t>単盲検</t>
  </si>
  <si>
    <t>I</t>
  </si>
  <si>
    <t>J</t>
  </si>
  <si>
    <t>K</t>
  </si>
  <si>
    <t>L</t>
  </si>
  <si>
    <t>M</t>
  </si>
  <si>
    <t>区分</t>
  </si>
  <si>
    <t>■医薬品　□医療機器</t>
  </si>
  <si>
    <t>□新規契約　　□変更契約</t>
  </si>
  <si>
    <t>整理番号</t>
  </si>
  <si>
    <t>合　　　計</t>
  </si>
  <si>
    <t>西暦　　　　年　　月　　日</t>
  </si>
  <si>
    <t>■治験　　 □製造販売後臨床試験</t>
  </si>
  <si>
    <t>治験実施診療科：</t>
  </si>
  <si>
    <t>治験課題名：</t>
  </si>
  <si>
    <t>治験薬管理費ポイント算出表－治験・医薬品－</t>
  </si>
  <si>
    <t>治験薬の剤形</t>
  </si>
  <si>
    <t>内服・外用剤</t>
  </si>
  <si>
    <t>注射剤</t>
  </si>
  <si>
    <t>Ⅱ
（ウエイト×2）</t>
  </si>
  <si>
    <t>Ⅲ
（ウエイト×3）</t>
  </si>
  <si>
    <t>Ⅳ
（ウエイト×5）</t>
  </si>
  <si>
    <t>備考</t>
  </si>
  <si>
    <t>一般</t>
  </si>
  <si>
    <t>毒・劇薬</t>
  </si>
  <si>
    <t>向精神薬</t>
  </si>
  <si>
    <t>治験薬の種目</t>
  </si>
  <si>
    <t>室温</t>
  </si>
  <si>
    <t>冷所又は遮光</t>
  </si>
  <si>
    <t>治験薬管理費A（契約単位）=（ポイント①）×1000円</t>
  </si>
  <si>
    <t>治験薬管理費B（症例単位）=（ポイント②）×1000円／症例毎</t>
  </si>
  <si>
    <t>治験薬の剤数、規格数</t>
  </si>
  <si>
    <t>納入方法</t>
  </si>
  <si>
    <t>１契約当たりのポイント（年度毎）　　合計（　①　）</t>
  </si>
  <si>
    <t>１症例当たりのポイント（症例毎）　　合計（　②　）</t>
  </si>
  <si>
    <t>単回</t>
  </si>
  <si>
    <t>二重盲検</t>
  </si>
  <si>
    <t>必要</t>
  </si>
  <si>
    <t>分割</t>
  </si>
  <si>
    <t>必要あり</t>
  </si>
  <si>
    <t>あり</t>
  </si>
  <si>
    <t>1または2</t>
  </si>
  <si>
    <t>5以上</t>
  </si>
  <si>
    <t>G</t>
  </si>
  <si>
    <t>非盲検薬剤師の設定</t>
  </si>
  <si>
    <t>注射剤残薬回収業務</t>
  </si>
  <si>
    <t>計数調剤</t>
  </si>
  <si>
    <t>・秤量調剤
・クリーンベンチ</t>
  </si>
  <si>
    <t>N</t>
  </si>
  <si>
    <t>特殊な管理について</t>
  </si>
  <si>
    <t>麻薬金庫</t>
  </si>
  <si>
    <t>冷凍、恒温器</t>
  </si>
  <si>
    <t>IWRS等で搬入依頼必要</t>
  </si>
  <si>
    <t>BSL2での
管理が必要</t>
  </si>
  <si>
    <t>麻薬・覚せい剤原料</t>
  </si>
  <si>
    <t>左記に加え追加管理が必要</t>
  </si>
  <si>
    <t>処方</t>
  </si>
  <si>
    <t>治験薬管理費A（契約単位）記載について</t>
  </si>
  <si>
    <t>補足事項</t>
  </si>
  <si>
    <t>C</t>
  </si>
  <si>
    <t>納入方法</t>
  </si>
  <si>
    <t>土日祝日の調製</t>
  </si>
  <si>
    <t>調剤条件・回数</t>
  </si>
  <si>
    <t>治験薬管理費ポイント算出表　注釈</t>
  </si>
  <si>
    <t>治験薬管理費B（症例単位）記載について</t>
  </si>
  <si>
    <t>当日検査結果等により投与量が決定</t>
  </si>
  <si>
    <t>処方せんに割付け
番号記載必須</t>
  </si>
  <si>
    <t>プロトコール上、平日営業時間帯以外に対応しないと実質上治験が遂行できないデザインの場合が該当いたします。
例1：治験薬を7日連続投与する場合
例2：治験薬は5日連続投与するが、検査結果から翌日延期が容易に起こりうる場合
例3：治験薬は3日連続投与だが、PK採血が平日必須になるなど他の要因により治験薬投与が土日にかかる可能性が高い場合</t>
  </si>
  <si>
    <t>分割搬入のうち、各症例1回使用分を都度搬入する場合は「各症例使用分を都度搬入」に該当いたします。</t>
  </si>
  <si>
    <t>処方せんに割り付けた番号を入力記載する必要がある場合「処方せんに割り付け番号記載必須」に該当いたします。
治験の規定上、当日の検査データや体重により投与量が決定した後でないと処方オーダーができない場合「当日検査結果等により投与量が決定」に該当いたします。減量基準により投与量が減量する場合や医師判断により投与量が変更となる場合はこれには該当いたしません。また、病棟で原則調剤・調製が想定される場合はこれには該当いたしません。</t>
  </si>
  <si>
    <t>各症例使用分を都度搬入</t>
  </si>
  <si>
    <t>調剤条件・回数</t>
  </si>
  <si>
    <t>入力の際には別シート「ポイント表記載注釈」を必ずご確認下さい。</t>
  </si>
  <si>
    <t>○</t>
  </si>
  <si>
    <t>治験薬管理費ポイント算出表　前版からの変更点について</t>
  </si>
  <si>
    <r>
      <t>部分に</t>
    </r>
    <r>
      <rPr>
        <sz val="11"/>
        <color indexed="10"/>
        <rFont val="ＭＳ Ｐゴシック"/>
        <family val="3"/>
      </rPr>
      <t>数字（回数など）</t>
    </r>
    <r>
      <rPr>
        <sz val="11"/>
        <rFont val="ＭＳ Ｐゴシック"/>
        <family val="3"/>
      </rPr>
      <t>を入力していただく、自動的に計算されます。</t>
    </r>
  </si>
  <si>
    <t>管理
+温度記録</t>
  </si>
  <si>
    <t>調製後の残薬をモニタリングまで保管する場合も該当します。
内服薬は基本該当しませんが、液剤や散剤など注射剤と同様の回収業務が発生する場合は該当するものがあります。</t>
  </si>
  <si>
    <t>IWRS(IRT)等 操作について</t>
  </si>
  <si>
    <t>管理のみ
(温度記録なし)</t>
  </si>
  <si>
    <t>保管条件</t>
  </si>
  <si>
    <t>　</t>
  </si>
  <si>
    <t>抗がん剤調製室
使用</t>
  </si>
  <si>
    <t>O</t>
  </si>
  <si>
    <t>*I,K,M,N,Oについて複数該当する場合は合算して算出いたします。</t>
  </si>
  <si>
    <t xml:space="preserve"> 注1</t>
  </si>
  <si>
    <t>注２： I,J,L,N,Oについて複数該当する場合は合算して算出いたします。</t>
  </si>
  <si>
    <t xml:space="preserve"> 注2</t>
  </si>
  <si>
    <t>使用記録必要</t>
  </si>
  <si>
    <t>A～Dについて、複数該当する場合は難易度が高い方で算出いたします。</t>
  </si>
  <si>
    <t>*A～Dについて、複数該当する場合は難易度が高い方で算出します。</t>
  </si>
  <si>
    <t>施設で用意する治験使用薬の記録管理について</t>
  </si>
  <si>
    <t>温度記録 必要</t>
  </si>
  <si>
    <t>Lot (or使用期限) 記録 必要</t>
  </si>
  <si>
    <t>注1： E について複数該当する場合は合算して算出いたします。</t>
  </si>
  <si>
    <t>IWRS(IRT)等の操作について</t>
  </si>
  <si>
    <t>被験者回収時/
調剤時操作必要</t>
  </si>
  <si>
    <t>依頼者返却時/
廃棄時操作必要</t>
  </si>
  <si>
    <t>施設側でIWRS等操作を行いモニターを介さずに搬入依頼する場合「IWRS等で搬入依頼必要」が該当いたします。
割り付けた治験薬に対して、調剤時（払い出し時）または内服薬を被験者から回収した時にIWRS等に都度使用記録の入力が必要な場合「被験者回収時/調剤時操作必要」に該当いたします。
期限切れ/未使用の治験薬を依頼者に返却する際または施設内で治験薬を廃棄する際、施設側でIWRS等の操作が必要な場合「依頼者返却時/廃棄時操作必要」に該当いたします。</t>
  </si>
  <si>
    <t>臨床試験研究経費ポイント算出表の「治験薬の投与期間」に基づいて、PFSなどから予想される投与期間中の調剤回数を算出して下さい。複数の剤形がある場合はそれぞれ回数を入力し合算して算出いたします。
各群における投与期間が大幅に異なる場合や群により剤形が異なる（注射と内服など）場合は原則高い方の費用で算出させていただきます。
病棟で調製する場合は、未調製のままバイアルやシリンジを払い出すと解釈し、計数調剤として算出いたします。</t>
  </si>
  <si>
    <t>該当する保管条件で算出します。該当項目がない場合（10～15℃で管理が必要など）は「恒温器」に該当します。
「冷所又は遮光」の「遮光」については、依頼者から提供された包装形態に追加で遮光して保管管理が必要な場合に該当。（調剤・調製後に遮光が必要なものは該当しません）</t>
  </si>
  <si>
    <t>施設で用意する治験使用薬の記録管理について</t>
  </si>
  <si>
    <t>治験使用薬として依頼者から提供されず、院内で採用・購入している治験使用薬について試用数量の記録、Lot（または使用期限）記録、温度記録、その他の管理・記録が必要になる場合が該当します。
依頼者より提供される治験使用薬は該当しません。</t>
  </si>
  <si>
    <t>*E について複数該当する場合は合算して算出します。</t>
  </si>
  <si>
    <t>岡山大学様式ポ－６号（2024年4月版）</t>
  </si>
  <si>
    <t>治験薬保管庫以外での
治験薬の保管管理</t>
  </si>
  <si>
    <t>病棟等での温度
管理が必要</t>
  </si>
  <si>
    <t>岡山大学様式ポ－６号（2024年4月版）</t>
  </si>
  <si>
    <t>治験薬保管庫以外での
治験薬の保管管理</t>
  </si>
  <si>
    <t>依頼者から提供された治験使用薬について、治験薬管理室に設置している治験薬保管庫（冷蔵庫・室温保管庫等）以外の場所で継続的に管理・記録する必要がある場合に該当。管理および使用記録作成の他、温度記録が必要な場合は「保管+温度記録」に該当します。（調剤/調製中または払い出し運搬中"のみ"の温度記録は「L」に該当）</t>
  </si>
  <si>
    <t xml:space="preserve">治験薬を調剤後に治験薬管理室から払い出し、病棟等にて保管する際に温度記録が必要な場合「病棟での温度管理が必要」に該当いたします。温度管理が必要であるが、記録として一切不要である場合は該当いたしません。
保管・調製環境としてbiosafety level 2（BSL2）が必要な場合、具体的には塩素による消毒や不活化またはそれに準じる対応が必要である場合「BSL2での管理が必要」に該当いたします。 </t>
  </si>
  <si>
    <t xml:space="preserve"> 改訂履歴</t>
  </si>
  <si>
    <t>【治験薬管理費A変更点】
１．C「保存状況」→ 「保管条件」に文言を修正
２．D「治験薬管理室以外での治験薬の保管管理」ウエイト×4の項目を新設
３．D「施設で用意する併用薬の管理状況について」→E「施設で用意する治験使用薬の記録管理について」
　　に変更。該当項目を合算する形式に変更。</t>
  </si>
  <si>
    <t>【その他】
各項目を該当項目「〇」をプルダウン選択方式に変更　　　　　　　　　　　　　　　　　　　　　　　　　　　　　　　　　　　　　　　　　　　　　　　　　　　　　　　　　　　　　　　　　　　　　　　　　　　　　</t>
  </si>
  <si>
    <t>2023年7月版</t>
  </si>
  <si>
    <t>2024年4月版
（最新版）</t>
  </si>
  <si>
    <t>【治験薬管理費A変更点】
１．項目A,B,Cウエイト「2,3,3」→「4,5,5」に変更
２．C「保存状況」ウエイト×3「冷所及び遮光」→「冷凍、恒温器」
ウエイト×5「冷凍、恒温器、麻薬金庫」→「麻薬金庫」
３．D「施設で用意する併用薬の管理状況について」各ウエイトの内容を見直し</t>
  </si>
  <si>
    <t>【その他】　　　　　　　　　　　　　　　　　　　　　　　　　　　　　　　　　　　　　　　　　　　　　　　　　　　　　　　　　　　　　　　　　　　　　　　　　　　　　　シート「ポイント表記載注釈」を新規で作成しました。</t>
  </si>
  <si>
    <t>2018年12月版</t>
  </si>
  <si>
    <r>
      <t>【治験薬管理費A変更点】 ※治験薬管理の実務に応じた文言の変更
D「治験薬</t>
    </r>
    <r>
      <rPr>
        <u val="single"/>
        <sz val="11"/>
        <rFont val="ＭＳ Ｐゴシック"/>
        <family val="3"/>
      </rPr>
      <t>管理室</t>
    </r>
    <r>
      <rPr>
        <sz val="11"/>
        <rFont val="ＭＳ Ｐゴシック"/>
        <family val="3"/>
      </rPr>
      <t>以外での治験薬の保管管理」 ⇒ 「治験薬</t>
    </r>
    <r>
      <rPr>
        <u val="single"/>
        <sz val="11"/>
        <rFont val="ＭＳ Ｐゴシック"/>
        <family val="3"/>
      </rPr>
      <t>保管庫</t>
    </r>
    <r>
      <rPr>
        <sz val="11"/>
        <rFont val="ＭＳ Ｐゴシック"/>
        <family val="3"/>
      </rPr>
      <t>以外での治験薬の保管管理」に変更</t>
    </r>
  </si>
  <si>
    <t>【治験薬管理費B変更点】
１．J「IWRS,IVRS操作について」→「IWRS（IRT）等の操作について」の他、各ウエイトの文言を修正</t>
  </si>
  <si>
    <t xml:space="preserve">【治験薬管理費B変更点】
１．旧表におけるG「投与期間」、H「調剤及び出庫回数」を削除
２．H「納入方法」ウエイト×3「システムにて搬入依頼必要」をI「IWRS,IVRS操作について」ウエイト×1に移動
３．H「納入方法」ウエイト×5「各症例使用分を都度搬入」を新設
４．I「IWRS,IVRS操作について」各ウエイトの文言を修正
５．K「特殊な管理について」ウエイト×5「P2レベルでの管理が必要」の文言を修正
６．M「処方」を新設
７．N「調剤条件・回数」ウエイト×5「閉鎖式調製器具使用」を削除
</t>
  </si>
  <si>
    <r>
      <t>【治験薬管理費B変更点】 ※治験薬管理の実務に応じた文言の変更
L「特殊な管理について」：「病棟での温度管理が必要」⇒「病棟</t>
    </r>
    <r>
      <rPr>
        <u val="single"/>
        <sz val="11"/>
        <rFont val="ＭＳ Ｐゴシック"/>
        <family val="3"/>
      </rPr>
      <t>等</t>
    </r>
    <r>
      <rPr>
        <sz val="11"/>
        <rFont val="ＭＳ Ｐゴシック"/>
        <family val="3"/>
      </rPr>
      <t xml:space="preserve">での温度管理が必要」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</si>
</sst>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 numFmtId="182" formatCode="[$]ggge&quot;年&quot;m&quot;月&quot;d&quot;日&quot;;@"/>
    <numFmt numFmtId="183" formatCode="[$-411]gge&quot;年&quot;m&quot;月&quot;d&quot;日&quot;;@"/>
    <numFmt numFmtId="184" formatCode="[$]gge&quot;年&quot;m&quot;月&quot;d&quot;日&quot;;@"/>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12"/>
      <name val="ＭＳ Ｐゴシック"/>
      <family val="3"/>
    </font>
    <font>
      <sz val="14"/>
      <name val="ＭＳ Ｐゴシック"/>
      <family val="3"/>
    </font>
    <font>
      <sz val="16"/>
      <name val="ＭＳ Ｐゴシック"/>
      <family val="3"/>
    </font>
    <font>
      <u val="single"/>
      <sz val="11"/>
      <name val="ＭＳ Ｐゴシック"/>
      <family val="3"/>
    </font>
    <font>
      <sz val="10.5"/>
      <color indexed="8"/>
      <name val="ＭＳ ゴシック"/>
      <family val="3"/>
    </font>
    <font>
      <sz val="10.5"/>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rgb="FFFF0000"/>
      <name val="ＭＳ Ｐゴシック"/>
      <family val="3"/>
    </font>
    <font>
      <sz val="11"/>
      <color theme="1"/>
      <name val="ＭＳ Ｐゴシック"/>
      <family val="3"/>
    </font>
    <font>
      <sz val="10.5"/>
      <color theme="1"/>
      <name val="ＭＳ ゴシック"/>
      <family val="3"/>
    </font>
    <font>
      <sz val="10.5"/>
      <color theme="1"/>
      <name val="ＭＳ Ｐゴシック"/>
      <family val="3"/>
    </font>
    <font>
      <sz val="8"/>
      <color theme="1"/>
      <name val="ＭＳ Ｐゴシック"/>
      <family val="3"/>
    </font>
    <font>
      <sz val="10"/>
      <color theme="1"/>
      <name val="ＭＳ Ｐゴシック"/>
      <family val="3"/>
    </font>
    <font>
      <sz val="9"/>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9" tint="0.5999900102615356"/>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6"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3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3" fillId="0" borderId="0" xfId="0" applyFont="1" applyAlignment="1">
      <alignment horizontal="left" vertical="top"/>
    </xf>
    <xf numFmtId="0" fontId="21"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1" fillId="0" borderId="0" xfId="0" applyFont="1" applyBorder="1" applyAlignment="1">
      <alignment horizontal="center" vertical="center" wrapText="1"/>
    </xf>
    <xf numFmtId="0" fontId="27" fillId="0" borderId="0" xfId="0" applyFont="1" applyAlignment="1">
      <alignment horizontal="left"/>
    </xf>
    <xf numFmtId="0" fontId="21" fillId="0" borderId="10" xfId="0" applyFont="1" applyFill="1" applyBorder="1" applyAlignment="1">
      <alignment horizontal="center" vertical="center" wrapText="1"/>
    </xf>
    <xf numFmtId="0" fontId="0" fillId="25" borderId="10" xfId="0"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28" fillId="0" borderId="0" xfId="0" applyFont="1" applyAlignment="1">
      <alignment horizont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24" borderId="10" xfId="0" applyFont="1" applyFill="1" applyBorder="1" applyAlignment="1">
      <alignment horizontal="center" vertical="center"/>
    </xf>
    <xf numFmtId="0" fontId="39" fillId="0" borderId="12"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8" fillId="0" borderId="0" xfId="0" applyFont="1" applyAlignment="1">
      <alignment horizontal="left" vertical="center"/>
    </xf>
    <xf numFmtId="0" fontId="39"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38" fillId="25" borderId="10" xfId="0" applyFont="1" applyFill="1" applyBorder="1" applyAlignment="1">
      <alignment horizontal="center" vertical="center"/>
    </xf>
    <xf numFmtId="0" fontId="38" fillId="0" borderId="10" xfId="0" applyFont="1" applyBorder="1" applyAlignment="1">
      <alignment horizontal="left" vertical="center" wrapText="1"/>
    </xf>
    <xf numFmtId="0" fontId="38" fillId="0" borderId="10" xfId="0" applyFont="1" applyBorder="1" applyAlignment="1">
      <alignment vertical="center" wrapText="1"/>
    </xf>
    <xf numFmtId="0" fontId="38" fillId="0" borderId="10" xfId="0" applyFont="1" applyBorder="1" applyAlignment="1">
      <alignment vertical="top" wrapText="1"/>
    </xf>
    <xf numFmtId="0" fontId="38" fillId="0" borderId="10" xfId="0" applyFont="1" applyBorder="1" applyAlignment="1">
      <alignment horizontal="left" vertical="center"/>
    </xf>
    <xf numFmtId="0" fontId="42" fillId="0" borderId="10" xfId="0" applyFont="1" applyBorder="1" applyAlignment="1">
      <alignment horizontal="left" vertical="center"/>
    </xf>
    <xf numFmtId="0" fontId="41" fillId="0" borderId="0" xfId="0" applyFont="1" applyAlignment="1">
      <alignment horizontal="left" vertical="top"/>
    </xf>
    <xf numFmtId="0" fontId="42" fillId="0" borderId="0" xfId="0" applyFont="1" applyAlignment="1">
      <alignment horizontal="left" vertical="top"/>
    </xf>
    <xf numFmtId="0" fontId="42" fillId="0" borderId="10" xfId="0" applyFont="1" applyBorder="1" applyAlignment="1">
      <alignment horizontal="left" vertical="center" wrapText="1"/>
    </xf>
    <xf numFmtId="0" fontId="38" fillId="0" borderId="10" xfId="0" applyFont="1" applyBorder="1" applyAlignment="1">
      <alignment horizontal="left" vertical="center" wrapText="1"/>
    </xf>
    <xf numFmtId="0" fontId="38" fillId="0" borderId="10" xfId="0" applyFont="1" applyBorder="1" applyAlignment="1">
      <alignment horizontal="left" vertical="center"/>
    </xf>
    <xf numFmtId="0" fontId="0" fillId="0" borderId="10" xfId="0" applyBorder="1" applyAlignment="1">
      <alignment horizontal="left" vertical="top" wrapText="1"/>
    </xf>
    <xf numFmtId="0" fontId="0" fillId="0" borderId="10" xfId="0"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center" vertical="center"/>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15" xfId="0" applyFont="1" applyBorder="1" applyAlignment="1">
      <alignment horizontal="left" vertical="center" wrapText="1"/>
    </xf>
    <xf numFmtId="0" fontId="38" fillId="0" borderId="11" xfId="0" applyFont="1" applyBorder="1" applyAlignment="1">
      <alignment horizontal="left" vertical="center" wrapText="1"/>
    </xf>
    <xf numFmtId="0" fontId="38" fillId="0" borderId="16" xfId="0" applyFont="1" applyBorder="1" applyAlignment="1">
      <alignment horizontal="left" vertical="center" wrapText="1"/>
    </xf>
    <xf numFmtId="0" fontId="43" fillId="0" borderId="15" xfId="0" applyFont="1" applyFill="1" applyBorder="1" applyAlignment="1">
      <alignment horizontal="left" vertical="center"/>
    </xf>
    <xf numFmtId="0" fontId="43" fillId="0" borderId="16" xfId="0" applyFont="1" applyFill="1" applyBorder="1" applyAlignment="1">
      <alignment horizontal="left" vertical="center"/>
    </xf>
    <xf numFmtId="0" fontId="0" fillId="0" borderId="20" xfId="0" applyBorder="1" applyAlignment="1">
      <alignment horizontal="left"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6" xfId="0" applyFont="1" applyFill="1" applyBorder="1" applyAlignment="1">
      <alignment horizontal="left" vertical="center"/>
    </xf>
    <xf numFmtId="0" fontId="0" fillId="0" borderId="11" xfId="0" applyBorder="1" applyAlignment="1">
      <alignment horizontal="left" vertical="center"/>
    </xf>
    <xf numFmtId="0" fontId="25" fillId="0" borderId="15" xfId="0" applyFont="1" applyBorder="1" applyAlignment="1">
      <alignment horizontal="left" vertical="center"/>
    </xf>
    <xf numFmtId="0" fontId="25" fillId="0" borderId="11" xfId="0" applyFont="1" applyBorder="1" applyAlignment="1">
      <alignment horizontal="left" vertical="center"/>
    </xf>
    <xf numFmtId="0" fontId="25" fillId="0" borderId="16" xfId="0" applyFont="1" applyBorder="1" applyAlignment="1">
      <alignment horizontal="left" vertical="center"/>
    </xf>
    <xf numFmtId="0" fontId="0" fillId="0" borderId="10" xfId="0" applyBorder="1" applyAlignment="1">
      <alignment horizontal="left"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24" fillId="0" borderId="20" xfId="0" applyFont="1" applyBorder="1" applyAlignment="1">
      <alignment horizontal="right" vertical="center"/>
    </xf>
    <xf numFmtId="0" fontId="26"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5" fillId="0" borderId="11" xfId="0" applyFont="1" applyFill="1" applyBorder="1" applyAlignment="1">
      <alignment horizontal="center" vertical="center"/>
    </xf>
    <xf numFmtId="0" fontId="25" fillId="0" borderId="16"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38" fillId="0" borderId="10" xfId="0" applyFont="1" applyBorder="1" applyAlignment="1">
      <alignment horizontal="left" vertical="center"/>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6" xfId="0" applyFont="1" applyFill="1" applyBorder="1" applyAlignment="1">
      <alignment horizontal="center" vertical="center"/>
    </xf>
    <xf numFmtId="0" fontId="27" fillId="0" borderId="20" xfId="0" applyFont="1" applyBorder="1" applyAlignment="1">
      <alignment horizontal="left"/>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15" xfId="0" applyFont="1" applyBorder="1" applyAlignment="1">
      <alignment horizontal="left" vertical="center" wrapText="1"/>
    </xf>
    <xf numFmtId="0" fontId="40" fillId="0" borderId="11" xfId="0" applyFont="1" applyBorder="1" applyAlignment="1">
      <alignment horizontal="left" vertical="center" wrapText="1"/>
    </xf>
    <xf numFmtId="0" fontId="40" fillId="0" borderId="16" xfId="0" applyFont="1" applyBorder="1" applyAlignment="1">
      <alignment horizontal="left"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0" xfId="0" applyFont="1" applyBorder="1" applyAlignment="1">
      <alignment horizontal="left" vertical="center" wrapText="1"/>
    </xf>
    <xf numFmtId="0" fontId="38" fillId="0" borderId="10" xfId="0" applyFont="1" applyFill="1" applyBorder="1" applyAlignment="1">
      <alignment horizontal="center" vertical="center"/>
    </xf>
    <xf numFmtId="0" fontId="43" fillId="0" borderId="10" xfId="0" applyFont="1" applyFill="1" applyBorder="1" applyAlignment="1">
      <alignment horizontal="left" vertical="center"/>
    </xf>
    <xf numFmtId="0" fontId="38" fillId="0" borderId="10" xfId="0" applyFont="1" applyFill="1" applyBorder="1" applyAlignment="1">
      <alignment horizontal="left" vertical="center"/>
    </xf>
    <xf numFmtId="0" fontId="22" fillId="0" borderId="10" xfId="0" applyFont="1" applyBorder="1" applyAlignment="1">
      <alignment horizontal="center" vertical="center"/>
    </xf>
    <xf numFmtId="0" fontId="42" fillId="0" borderId="12" xfId="0" applyFont="1" applyFill="1" applyBorder="1" applyAlignment="1">
      <alignment horizontal="center" vertical="center" wrapText="1"/>
    </xf>
    <xf numFmtId="0" fontId="42" fillId="0" borderId="12" xfId="0" applyFont="1" applyFill="1" applyBorder="1" applyAlignment="1">
      <alignment horizontal="center" vertical="center"/>
    </xf>
    <xf numFmtId="0" fontId="29" fillId="0" borderId="0" xfId="0" applyFont="1" applyAlignment="1">
      <alignment horizontal="center"/>
    </xf>
    <xf numFmtId="0" fontId="40" fillId="0" borderId="10" xfId="0" applyFont="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G45"/>
  <sheetViews>
    <sheetView tabSelected="1" zoomScale="85" zoomScaleNormal="85" workbookViewId="0" topLeftCell="A1">
      <selection activeCell="X25" sqref="X25"/>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48" t="s">
        <v>118</v>
      </c>
      <c r="B1" s="47"/>
      <c r="C1" s="10"/>
      <c r="D1"/>
      <c r="E1" s="8"/>
      <c r="F1"/>
      <c r="G1"/>
      <c r="H1"/>
      <c r="I1"/>
      <c r="J1"/>
      <c r="K1"/>
      <c r="L1"/>
      <c r="M1"/>
      <c r="N1"/>
      <c r="O1" s="81" t="s">
        <v>25</v>
      </c>
      <c r="P1" s="81"/>
      <c r="Q1" s="81"/>
      <c r="R1" s="81"/>
      <c r="S1"/>
      <c r="T1"/>
    </row>
    <row r="2" spans="7:18" ht="13.5" customHeight="1">
      <c r="G2" s="7"/>
      <c r="L2" s="67" t="s">
        <v>23</v>
      </c>
      <c r="M2" s="68"/>
      <c r="N2" s="69"/>
      <c r="O2" s="85"/>
      <c r="P2" s="85"/>
      <c r="Q2" s="85"/>
      <c r="R2" s="86"/>
    </row>
    <row r="3" spans="1:19" ht="13.5" customHeight="1">
      <c r="A3" s="2"/>
      <c r="B3" s="66" t="s">
        <v>27</v>
      </c>
      <c r="C3" s="66"/>
      <c r="D3" s="66"/>
      <c r="E3" s="66"/>
      <c r="F3" s="66"/>
      <c r="G3" s="66"/>
      <c r="L3" s="67" t="s">
        <v>20</v>
      </c>
      <c r="M3" s="68"/>
      <c r="N3" s="69"/>
      <c r="O3" s="70" t="s">
        <v>26</v>
      </c>
      <c r="P3" s="71"/>
      <c r="Q3" s="71"/>
      <c r="R3" s="72"/>
      <c r="S3" s="5"/>
    </row>
    <row r="4" spans="2:18" ht="13.5" customHeight="1">
      <c r="B4" s="73" t="s">
        <v>28</v>
      </c>
      <c r="C4" s="73"/>
      <c r="D4" s="73"/>
      <c r="E4" s="13"/>
      <c r="F4" s="13"/>
      <c r="G4" s="13"/>
      <c r="L4" s="67"/>
      <c r="M4" s="68"/>
      <c r="N4" s="69"/>
      <c r="O4" s="74" t="s">
        <v>21</v>
      </c>
      <c r="P4" s="75"/>
      <c r="Q4" s="75"/>
      <c r="R4" s="76"/>
    </row>
    <row r="5" spans="12:18" ht="13.5" customHeight="1">
      <c r="L5" s="67"/>
      <c r="M5" s="68"/>
      <c r="N5" s="69"/>
      <c r="O5" s="74" t="s">
        <v>22</v>
      </c>
      <c r="P5" s="75"/>
      <c r="Q5" s="75"/>
      <c r="R5" s="76"/>
    </row>
    <row r="6" spans="1:18" ht="24.75" customHeight="1">
      <c r="A6" s="82" t="s">
        <v>29</v>
      </c>
      <c r="B6" s="82"/>
      <c r="C6" s="82"/>
      <c r="D6" s="82"/>
      <c r="E6" s="82"/>
      <c r="F6" s="82"/>
      <c r="G6" s="82"/>
      <c r="H6" s="82"/>
      <c r="I6" s="82"/>
      <c r="J6" s="82"/>
      <c r="K6" s="82"/>
      <c r="L6" s="82"/>
      <c r="M6" s="82"/>
      <c r="N6" s="82"/>
      <c r="O6" s="82"/>
      <c r="P6" s="82"/>
      <c r="Q6" s="82"/>
      <c r="R6" s="82"/>
    </row>
    <row r="7" spans="1:3" ht="18.75" customHeight="1">
      <c r="A7" s="19" t="s">
        <v>43</v>
      </c>
      <c r="B7" s="4"/>
      <c r="C7" s="4"/>
    </row>
    <row r="8" spans="1:18" ht="62.25" customHeight="1">
      <c r="A8" s="6"/>
      <c r="B8" s="83" t="s">
        <v>11</v>
      </c>
      <c r="C8" s="83"/>
      <c r="D8" s="83"/>
      <c r="E8" s="12" t="s">
        <v>1</v>
      </c>
      <c r="F8" s="84" t="s">
        <v>13</v>
      </c>
      <c r="G8" s="84"/>
      <c r="H8" s="84" t="s">
        <v>33</v>
      </c>
      <c r="I8" s="84"/>
      <c r="J8" s="84" t="s">
        <v>34</v>
      </c>
      <c r="K8" s="84"/>
      <c r="L8" s="84" t="s">
        <v>35</v>
      </c>
      <c r="M8" s="84"/>
      <c r="N8" s="84"/>
      <c r="O8" s="84"/>
      <c r="P8" s="84" t="s">
        <v>36</v>
      </c>
      <c r="Q8" s="84"/>
      <c r="R8" s="12" t="s">
        <v>2</v>
      </c>
    </row>
    <row r="9" spans="1:18" ht="33" customHeight="1">
      <c r="A9" s="6" t="s">
        <v>3</v>
      </c>
      <c r="B9" s="77" t="s">
        <v>30</v>
      </c>
      <c r="C9" s="77"/>
      <c r="D9" s="77"/>
      <c r="E9" s="6">
        <v>4</v>
      </c>
      <c r="F9" s="78"/>
      <c r="G9" s="79"/>
      <c r="H9" s="15" t="s">
        <v>95</v>
      </c>
      <c r="I9" s="6" t="s">
        <v>31</v>
      </c>
      <c r="J9" s="15" t="s">
        <v>95</v>
      </c>
      <c r="K9" s="6" t="s">
        <v>32</v>
      </c>
      <c r="L9" s="80"/>
      <c r="M9" s="80"/>
      <c r="N9" s="80"/>
      <c r="O9" s="80"/>
      <c r="P9" s="87"/>
      <c r="Q9" s="87"/>
      <c r="R9" s="20">
        <f>IF(J9="○",12,IF(H9="○",8,""))</f>
      </c>
    </row>
    <row r="10" spans="1:21" ht="35.25" customHeight="1">
      <c r="A10" s="6" t="s">
        <v>4</v>
      </c>
      <c r="B10" s="88" t="s">
        <v>40</v>
      </c>
      <c r="C10" s="88"/>
      <c r="D10" s="88"/>
      <c r="E10" s="6">
        <v>5</v>
      </c>
      <c r="F10" s="15" t="s">
        <v>95</v>
      </c>
      <c r="G10" s="9" t="s">
        <v>37</v>
      </c>
      <c r="H10" s="15" t="s">
        <v>95</v>
      </c>
      <c r="I10" s="14" t="s">
        <v>38</v>
      </c>
      <c r="J10" s="15" t="s">
        <v>95</v>
      </c>
      <c r="K10" s="9" t="s">
        <v>39</v>
      </c>
      <c r="L10" s="15" t="s">
        <v>95</v>
      </c>
      <c r="M10" s="89" t="s">
        <v>68</v>
      </c>
      <c r="N10" s="90"/>
      <c r="O10" s="91"/>
      <c r="P10" s="87"/>
      <c r="Q10" s="87"/>
      <c r="R10" s="20">
        <f>IF(L10="○",25,IF(J10="○",15,IF(H10="○",10,IF(F10="○",5,""))))</f>
      </c>
      <c r="U10" s="2"/>
    </row>
    <row r="11" spans="1:21" ht="35.25" customHeight="1">
      <c r="A11" s="30" t="s">
        <v>5</v>
      </c>
      <c r="B11" s="92" t="s">
        <v>94</v>
      </c>
      <c r="C11" s="92"/>
      <c r="D11" s="92"/>
      <c r="E11" s="31">
        <v>5</v>
      </c>
      <c r="F11" s="32" t="s">
        <v>95</v>
      </c>
      <c r="G11" s="31" t="s">
        <v>41</v>
      </c>
      <c r="H11" s="32" t="s">
        <v>95</v>
      </c>
      <c r="I11" s="31" t="s">
        <v>42</v>
      </c>
      <c r="J11" s="32" t="s">
        <v>95</v>
      </c>
      <c r="K11" s="31" t="s">
        <v>65</v>
      </c>
      <c r="L11" s="32" t="s">
        <v>95</v>
      </c>
      <c r="M11" s="93" t="s">
        <v>64</v>
      </c>
      <c r="N11" s="94"/>
      <c r="O11" s="95"/>
      <c r="P11" s="96"/>
      <c r="Q11" s="97"/>
      <c r="R11" s="33">
        <f>IF(L11="○",25,IF(J11="○",15,IF(H11="○",10,IF(F11="○",5,""))))</f>
      </c>
      <c r="U11" s="2"/>
    </row>
    <row r="12" spans="1:21" ht="35.25" customHeight="1">
      <c r="A12" s="30" t="s">
        <v>6</v>
      </c>
      <c r="B12" s="120" t="s">
        <v>119</v>
      </c>
      <c r="C12" s="92"/>
      <c r="D12" s="92"/>
      <c r="E12" s="31">
        <v>4</v>
      </c>
      <c r="F12" s="58"/>
      <c r="G12" s="60"/>
      <c r="H12" s="32" t="s">
        <v>95</v>
      </c>
      <c r="I12" s="34" t="s">
        <v>93</v>
      </c>
      <c r="J12" s="58"/>
      <c r="K12" s="60"/>
      <c r="L12" s="32" t="s">
        <v>95</v>
      </c>
      <c r="M12" s="93" t="s">
        <v>90</v>
      </c>
      <c r="N12" s="94"/>
      <c r="O12" s="95"/>
      <c r="P12" s="125"/>
      <c r="Q12" s="126"/>
      <c r="R12" s="33">
        <f>IF(L12="○",20,IF(H12="○",8,""))</f>
      </c>
      <c r="U12" s="2"/>
    </row>
    <row r="13" spans="1:21" ht="35.25" customHeight="1">
      <c r="A13" s="30" t="s">
        <v>7</v>
      </c>
      <c r="B13" s="108" t="s">
        <v>105</v>
      </c>
      <c r="C13" s="109"/>
      <c r="D13" s="110"/>
      <c r="E13" s="30">
        <v>2</v>
      </c>
      <c r="F13" s="32" t="s">
        <v>95</v>
      </c>
      <c r="G13" s="35" t="s">
        <v>102</v>
      </c>
      <c r="H13" s="32" t="s">
        <v>95</v>
      </c>
      <c r="I13" s="35" t="s">
        <v>107</v>
      </c>
      <c r="J13" s="32" t="s">
        <v>95</v>
      </c>
      <c r="K13" s="36" t="s">
        <v>106</v>
      </c>
      <c r="L13" s="32" t="s">
        <v>95</v>
      </c>
      <c r="M13" s="105" t="s">
        <v>69</v>
      </c>
      <c r="N13" s="106"/>
      <c r="O13" s="107"/>
      <c r="P13" s="64" t="s">
        <v>99</v>
      </c>
      <c r="Q13" s="65"/>
      <c r="R13" s="37">
        <f>IF(F13="○",2,0)+IF(H13="○",4,0)+IF(J13="○",6,0)+IF(L13="○",10,0)</f>
        <v>0</v>
      </c>
      <c r="U13" s="2"/>
    </row>
    <row r="14" spans="1:18" ht="27.75" customHeight="1">
      <c r="A14" s="98" t="s">
        <v>24</v>
      </c>
      <c r="B14" s="99"/>
      <c r="C14" s="99"/>
      <c r="D14" s="100"/>
      <c r="E14" s="101" t="s">
        <v>47</v>
      </c>
      <c r="F14" s="102"/>
      <c r="G14" s="102"/>
      <c r="H14" s="102"/>
      <c r="I14" s="102"/>
      <c r="J14" s="102"/>
      <c r="K14" s="102"/>
      <c r="L14" s="102"/>
      <c r="M14" s="102"/>
      <c r="N14" s="102"/>
      <c r="O14" s="102"/>
      <c r="P14" s="102"/>
      <c r="Q14" s="103"/>
      <c r="R14" s="11">
        <f>IF(SUM(R9:R13)=0,"",SUM(R9:R13))</f>
      </c>
    </row>
    <row r="15" spans="1:18" ht="21" customHeight="1">
      <c r="A15" s="16"/>
      <c r="B15" s="22" t="s">
        <v>103</v>
      </c>
      <c r="C15" s="27"/>
      <c r="D15" s="28"/>
      <c r="E15" s="27"/>
      <c r="F15" s="27"/>
      <c r="G15" s="27"/>
      <c r="H15" s="27"/>
      <c r="I15" s="27"/>
      <c r="J15" s="16"/>
      <c r="K15" s="16"/>
      <c r="L15" s="17"/>
      <c r="M15" s="17"/>
      <c r="N15" s="17"/>
      <c r="O15" s="17"/>
      <c r="P15" s="17"/>
      <c r="Q15" s="17"/>
      <c r="R15" s="18"/>
    </row>
    <row r="16" spans="1:18" ht="21" customHeight="1">
      <c r="A16" s="16"/>
      <c r="B16" s="38" t="s">
        <v>108</v>
      </c>
      <c r="C16" s="27"/>
      <c r="D16" s="28"/>
      <c r="E16" s="27"/>
      <c r="F16" s="27"/>
      <c r="G16" s="27"/>
      <c r="H16" s="27"/>
      <c r="I16" s="27"/>
      <c r="J16" s="16"/>
      <c r="K16" s="16"/>
      <c r="L16" s="17"/>
      <c r="M16" s="17"/>
      <c r="N16" s="17"/>
      <c r="O16" s="17"/>
      <c r="P16" s="17"/>
      <c r="Q16" s="17"/>
      <c r="R16" s="18"/>
    </row>
    <row r="17" spans="1:18" ht="22.5" customHeight="1">
      <c r="A17" s="104" t="s">
        <v>44</v>
      </c>
      <c r="B17" s="104"/>
      <c r="C17" s="104"/>
      <c r="D17" s="104"/>
      <c r="E17" s="104"/>
      <c r="F17" s="104"/>
      <c r="G17" s="104"/>
      <c r="H17" s="104"/>
      <c r="I17" s="104"/>
      <c r="J17" s="104"/>
      <c r="K17" s="104"/>
      <c r="L17" s="104"/>
      <c r="M17" s="104"/>
      <c r="N17" s="104"/>
      <c r="O17" s="104"/>
      <c r="P17" s="104"/>
      <c r="Q17" s="104"/>
      <c r="R17" s="104"/>
    </row>
    <row r="18" spans="1:18" ht="62.25" customHeight="1">
      <c r="A18" s="6"/>
      <c r="B18" s="111" t="s">
        <v>11</v>
      </c>
      <c r="C18" s="112"/>
      <c r="D18" s="113"/>
      <c r="E18" s="12" t="s">
        <v>1</v>
      </c>
      <c r="F18" s="114" t="s">
        <v>13</v>
      </c>
      <c r="G18" s="115"/>
      <c r="H18" s="114" t="s">
        <v>33</v>
      </c>
      <c r="I18" s="115"/>
      <c r="J18" s="114" t="s">
        <v>34</v>
      </c>
      <c r="K18" s="115"/>
      <c r="L18" s="114" t="s">
        <v>35</v>
      </c>
      <c r="M18" s="116"/>
      <c r="N18" s="116"/>
      <c r="O18" s="115"/>
      <c r="P18" s="114" t="s">
        <v>36</v>
      </c>
      <c r="Q18" s="115"/>
      <c r="R18" s="12" t="s">
        <v>2</v>
      </c>
    </row>
    <row r="19" spans="1:21" ht="27" customHeight="1">
      <c r="A19" s="30" t="s">
        <v>8</v>
      </c>
      <c r="B19" s="61" t="s">
        <v>45</v>
      </c>
      <c r="C19" s="62"/>
      <c r="D19" s="63"/>
      <c r="E19" s="30">
        <v>2</v>
      </c>
      <c r="F19" s="32" t="s">
        <v>95</v>
      </c>
      <c r="G19" s="35" t="s">
        <v>55</v>
      </c>
      <c r="H19" s="32" t="s">
        <v>95</v>
      </c>
      <c r="I19" s="35">
        <v>3</v>
      </c>
      <c r="J19" s="32" t="s">
        <v>95</v>
      </c>
      <c r="K19" s="35">
        <v>4</v>
      </c>
      <c r="L19" s="32" t="s">
        <v>95</v>
      </c>
      <c r="M19" s="117" t="s">
        <v>56</v>
      </c>
      <c r="N19" s="118"/>
      <c r="O19" s="119"/>
      <c r="P19" s="56"/>
      <c r="Q19" s="57"/>
      <c r="R19" s="37">
        <f>IF(L19="○",10,IF(J19="○",6,IF(H19="○",4,IF(F19="○",2,""))))</f>
      </c>
      <c r="U19" s="2"/>
    </row>
    <row r="20" spans="1:21" ht="27" customHeight="1">
      <c r="A20" s="30" t="s">
        <v>57</v>
      </c>
      <c r="B20" s="61" t="s">
        <v>10</v>
      </c>
      <c r="C20" s="62"/>
      <c r="D20" s="63"/>
      <c r="E20" s="30">
        <v>2</v>
      </c>
      <c r="F20" s="32" t="s">
        <v>95</v>
      </c>
      <c r="G20" s="35" t="s">
        <v>12</v>
      </c>
      <c r="H20" s="32" t="s">
        <v>95</v>
      </c>
      <c r="I20" s="35" t="s">
        <v>14</v>
      </c>
      <c r="J20" s="32" t="s">
        <v>95</v>
      </c>
      <c r="K20" s="35" t="s">
        <v>50</v>
      </c>
      <c r="L20" s="58"/>
      <c r="M20" s="59"/>
      <c r="N20" s="59"/>
      <c r="O20" s="60"/>
      <c r="P20" s="56"/>
      <c r="Q20" s="57"/>
      <c r="R20" s="37">
        <f>IF(J20="○",6,IF(H20="○",4,IF(F20="○",2,"")))</f>
      </c>
      <c r="U20" s="2"/>
    </row>
    <row r="21" spans="1:21" ht="27" customHeight="1">
      <c r="A21" s="30" t="s">
        <v>9</v>
      </c>
      <c r="B21" s="61" t="s">
        <v>59</v>
      </c>
      <c r="C21" s="62"/>
      <c r="D21" s="63"/>
      <c r="E21" s="30">
        <v>6</v>
      </c>
      <c r="F21" s="32" t="s">
        <v>95</v>
      </c>
      <c r="G21" s="35" t="s">
        <v>51</v>
      </c>
      <c r="H21" s="58"/>
      <c r="I21" s="60"/>
      <c r="J21" s="58"/>
      <c r="K21" s="60"/>
      <c r="L21" s="58"/>
      <c r="M21" s="59"/>
      <c r="N21" s="59"/>
      <c r="O21" s="60"/>
      <c r="P21" s="56"/>
      <c r="Q21" s="57"/>
      <c r="R21" s="39">
        <f>IF(F21="○",6,"")</f>
      </c>
      <c r="U21" s="2"/>
    </row>
    <row r="22" spans="1:21" ht="27" customHeight="1">
      <c r="A22" s="30" t="s">
        <v>15</v>
      </c>
      <c r="B22" s="61" t="s">
        <v>46</v>
      </c>
      <c r="C22" s="62"/>
      <c r="D22" s="63"/>
      <c r="E22" s="30">
        <v>2</v>
      </c>
      <c r="F22" s="32" t="s">
        <v>95</v>
      </c>
      <c r="G22" s="35" t="s">
        <v>49</v>
      </c>
      <c r="H22" s="32" t="s">
        <v>95</v>
      </c>
      <c r="I22" s="35" t="s">
        <v>52</v>
      </c>
      <c r="J22" s="58"/>
      <c r="K22" s="60"/>
      <c r="L22" s="32" t="s">
        <v>95</v>
      </c>
      <c r="M22" s="105" t="s">
        <v>84</v>
      </c>
      <c r="N22" s="106"/>
      <c r="O22" s="107"/>
      <c r="P22" s="64" t="s">
        <v>101</v>
      </c>
      <c r="Q22" s="65"/>
      <c r="R22" s="37">
        <f>IF(F22="○",2,)+IF(H22="○",4,)+IF(L22="○",10,)</f>
        <v>0</v>
      </c>
      <c r="U22" s="2"/>
    </row>
    <row r="23" spans="1:21" ht="33.75" customHeight="1">
      <c r="A23" s="30" t="s">
        <v>16</v>
      </c>
      <c r="B23" s="61" t="s">
        <v>109</v>
      </c>
      <c r="C23" s="62"/>
      <c r="D23" s="63"/>
      <c r="E23" s="30">
        <v>2</v>
      </c>
      <c r="F23" s="32" t="s">
        <v>95</v>
      </c>
      <c r="G23" s="35" t="s">
        <v>66</v>
      </c>
      <c r="H23" s="32" t="s">
        <v>95</v>
      </c>
      <c r="I23" s="36" t="s">
        <v>110</v>
      </c>
      <c r="J23" s="32" t="s">
        <v>95</v>
      </c>
      <c r="K23" s="36" t="s">
        <v>111</v>
      </c>
      <c r="L23" s="58"/>
      <c r="M23" s="59"/>
      <c r="N23" s="59"/>
      <c r="O23" s="60"/>
      <c r="P23" s="64" t="s">
        <v>101</v>
      </c>
      <c r="Q23" s="65"/>
      <c r="R23" s="37">
        <f>IF(F23="○",2,0)+IF(H23="○",4,0)+IF(J23="○",6,0)</f>
        <v>0</v>
      </c>
      <c r="U23" s="2"/>
    </row>
    <row r="24" spans="1:21" ht="27" customHeight="1">
      <c r="A24" s="30" t="s">
        <v>17</v>
      </c>
      <c r="B24" s="61" t="s">
        <v>58</v>
      </c>
      <c r="C24" s="62"/>
      <c r="D24" s="63"/>
      <c r="E24" s="30">
        <v>15</v>
      </c>
      <c r="F24" s="32" t="s">
        <v>95</v>
      </c>
      <c r="G24" s="35" t="s">
        <v>53</v>
      </c>
      <c r="H24" s="58"/>
      <c r="I24" s="60"/>
      <c r="J24" s="58"/>
      <c r="K24" s="60"/>
      <c r="L24" s="58"/>
      <c r="M24" s="59"/>
      <c r="N24" s="59"/>
      <c r="O24" s="60"/>
      <c r="P24" s="56"/>
      <c r="Q24" s="57"/>
      <c r="R24" s="39">
        <f>IF(F24="○",15,"")</f>
      </c>
      <c r="U24" s="2"/>
    </row>
    <row r="25" spans="1:21" ht="28.5" customHeight="1">
      <c r="A25" s="30" t="s">
        <v>18</v>
      </c>
      <c r="B25" s="120" t="s">
        <v>63</v>
      </c>
      <c r="C25" s="120"/>
      <c r="D25" s="120"/>
      <c r="E25" s="30">
        <v>4</v>
      </c>
      <c r="F25" s="58"/>
      <c r="G25" s="60"/>
      <c r="H25" s="58"/>
      <c r="I25" s="60"/>
      <c r="J25" s="32" t="s">
        <v>95</v>
      </c>
      <c r="K25" s="35" t="s">
        <v>120</v>
      </c>
      <c r="L25" s="32" t="s">
        <v>95</v>
      </c>
      <c r="M25" s="117" t="s">
        <v>67</v>
      </c>
      <c r="N25" s="118"/>
      <c r="O25" s="119"/>
      <c r="P25" s="122" t="s">
        <v>101</v>
      </c>
      <c r="Q25" s="123"/>
      <c r="R25" s="39">
        <f>IF(J25="○",12,0)+IF(L25="○",20,0)</f>
        <v>0</v>
      </c>
      <c r="U25" s="2"/>
    </row>
    <row r="26" spans="1:33" ht="27" customHeight="1">
      <c r="A26" s="30" t="s">
        <v>19</v>
      </c>
      <c r="B26" s="120" t="s">
        <v>75</v>
      </c>
      <c r="C26" s="120"/>
      <c r="D26" s="120"/>
      <c r="E26" s="30">
        <v>20</v>
      </c>
      <c r="F26" s="32" t="s">
        <v>95</v>
      </c>
      <c r="G26" s="35" t="s">
        <v>54</v>
      </c>
      <c r="H26" s="58"/>
      <c r="I26" s="60"/>
      <c r="J26" s="58"/>
      <c r="K26" s="60"/>
      <c r="L26" s="58"/>
      <c r="M26" s="59"/>
      <c r="N26" s="59"/>
      <c r="O26" s="60"/>
      <c r="P26" s="121"/>
      <c r="Q26" s="121"/>
      <c r="R26" s="37">
        <f>IF(F26="○",20,"")</f>
      </c>
      <c r="U26" s="2"/>
      <c r="AG26"/>
    </row>
    <row r="27" spans="1:21" ht="27" customHeight="1">
      <c r="A27" s="30" t="s">
        <v>62</v>
      </c>
      <c r="B27" s="120" t="s">
        <v>70</v>
      </c>
      <c r="C27" s="120"/>
      <c r="D27" s="120"/>
      <c r="E27" s="30">
        <v>3</v>
      </c>
      <c r="F27" s="32" t="s">
        <v>95</v>
      </c>
      <c r="G27" s="40" t="s">
        <v>80</v>
      </c>
      <c r="H27" s="32" t="s">
        <v>95</v>
      </c>
      <c r="I27" s="40" t="s">
        <v>79</v>
      </c>
      <c r="J27" s="58"/>
      <c r="K27" s="60"/>
      <c r="L27" s="58"/>
      <c r="M27" s="59"/>
      <c r="N27" s="59"/>
      <c r="O27" s="60"/>
      <c r="P27" s="122" t="s">
        <v>101</v>
      </c>
      <c r="Q27" s="123"/>
      <c r="R27" s="37">
        <f>IF(F27="○",3,0)+IF(H27="○",6,0)</f>
        <v>0</v>
      </c>
      <c r="U27" s="2"/>
    </row>
    <row r="28" spans="1:18" ht="36" customHeight="1">
      <c r="A28" s="30" t="s">
        <v>97</v>
      </c>
      <c r="B28" s="120" t="s">
        <v>85</v>
      </c>
      <c r="C28" s="120"/>
      <c r="D28" s="120"/>
      <c r="E28" s="30">
        <v>1</v>
      </c>
      <c r="F28" s="41"/>
      <c r="G28" s="35" t="s">
        <v>60</v>
      </c>
      <c r="H28" s="41"/>
      <c r="I28" s="42" t="s">
        <v>61</v>
      </c>
      <c r="J28" s="41"/>
      <c r="K28" s="42" t="s">
        <v>96</v>
      </c>
      <c r="L28" s="58"/>
      <c r="M28" s="59"/>
      <c r="N28" s="59"/>
      <c r="O28" s="60"/>
      <c r="P28" s="122" t="s">
        <v>101</v>
      </c>
      <c r="Q28" s="123"/>
      <c r="R28" s="37">
        <f>(F28*1)+(H28*2)+(J28*3)</f>
        <v>0</v>
      </c>
    </row>
    <row r="29" spans="1:18" ht="28.5" customHeight="1">
      <c r="A29" s="124" t="s">
        <v>24</v>
      </c>
      <c r="B29" s="124"/>
      <c r="C29" s="124"/>
      <c r="D29" s="124"/>
      <c r="E29" s="98" t="s">
        <v>48</v>
      </c>
      <c r="F29" s="99"/>
      <c r="G29" s="99"/>
      <c r="H29" s="99"/>
      <c r="I29" s="99"/>
      <c r="J29" s="99"/>
      <c r="K29" s="99"/>
      <c r="L29" s="99"/>
      <c r="M29" s="99"/>
      <c r="N29" s="99"/>
      <c r="O29" s="99"/>
      <c r="P29" s="99"/>
      <c r="Q29" s="100"/>
      <c r="R29" s="11">
        <f>IF(SUM(R19:R28)=0,"",SUM(R19:R28))</f>
      </c>
    </row>
    <row r="30" spans="2:9" ht="20.25" customHeight="1">
      <c r="B30" s="38" t="s">
        <v>100</v>
      </c>
      <c r="C30" s="29"/>
      <c r="D30" s="29"/>
      <c r="E30" s="29"/>
      <c r="F30" s="29"/>
      <c r="G30" s="29"/>
      <c r="H30" s="29"/>
      <c r="I30" s="29"/>
    </row>
    <row r="31" ht="11.25" customHeight="1">
      <c r="B31" s="2"/>
    </row>
    <row r="32" spans="2:17" ht="13.5">
      <c r="B32" s="15"/>
      <c r="C32" s="2" t="s">
        <v>0</v>
      </c>
      <c r="L32" s="3"/>
      <c r="M32" s="3"/>
      <c r="N32" s="1"/>
      <c r="Q32" s="1"/>
    </row>
    <row r="33" spans="2:17" ht="13.5">
      <c r="B33" s="21"/>
      <c r="C33" s="2" t="s">
        <v>89</v>
      </c>
      <c r="L33" s="3"/>
      <c r="M33" s="3"/>
      <c r="N33" s="1"/>
      <c r="Q33" s="1"/>
    </row>
    <row r="34" spans="2:17" ht="13.5">
      <c r="B34"/>
      <c r="C34" s="2"/>
      <c r="L34" s="3"/>
      <c r="M34" s="3"/>
      <c r="N34" s="1"/>
      <c r="Q34" s="1"/>
    </row>
    <row r="35" spans="2:17" ht="13.5">
      <c r="B35" t="s">
        <v>86</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L28:O28"/>
    <mergeCell ref="L26:O26"/>
    <mergeCell ref="A29:D29"/>
    <mergeCell ref="E29:Q29"/>
    <mergeCell ref="B12:D12"/>
    <mergeCell ref="P12:Q12"/>
    <mergeCell ref="B27:D27"/>
    <mergeCell ref="J27:K27"/>
    <mergeCell ref="L27:O27"/>
    <mergeCell ref="P27:Q27"/>
    <mergeCell ref="B28:D28"/>
    <mergeCell ref="P26:Q26"/>
    <mergeCell ref="P28:Q28"/>
    <mergeCell ref="B25:D25"/>
    <mergeCell ref="F25:G25"/>
    <mergeCell ref="H25:I25"/>
    <mergeCell ref="M25:O25"/>
    <mergeCell ref="P25:Q25"/>
    <mergeCell ref="B26:D26"/>
    <mergeCell ref="H26:I26"/>
    <mergeCell ref="J26:K26"/>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A14:D14"/>
    <mergeCell ref="E14:Q14"/>
    <mergeCell ref="A17:R17"/>
    <mergeCell ref="P13:Q13"/>
    <mergeCell ref="M13:O13"/>
    <mergeCell ref="B13:D13"/>
    <mergeCell ref="B11:D11"/>
    <mergeCell ref="M11:O11"/>
    <mergeCell ref="P11:Q11"/>
    <mergeCell ref="M12:O12"/>
    <mergeCell ref="J12:K12"/>
    <mergeCell ref="F12:G12"/>
    <mergeCell ref="P8:Q8"/>
    <mergeCell ref="L2:N2"/>
    <mergeCell ref="O2:R2"/>
    <mergeCell ref="P9:Q9"/>
    <mergeCell ref="B10:D10"/>
    <mergeCell ref="M10:O10"/>
    <mergeCell ref="P10:Q10"/>
    <mergeCell ref="B9:D9"/>
    <mergeCell ref="F9:G9"/>
    <mergeCell ref="L9:O9"/>
    <mergeCell ref="O1:R1"/>
    <mergeCell ref="A6:R6"/>
    <mergeCell ref="B8:D8"/>
    <mergeCell ref="F8:G8"/>
    <mergeCell ref="H8:I8"/>
    <mergeCell ref="J8:K8"/>
    <mergeCell ref="L8:O8"/>
    <mergeCell ref="B3:G3"/>
    <mergeCell ref="L3:N5"/>
    <mergeCell ref="O3:R3"/>
    <mergeCell ref="B4:D4"/>
    <mergeCell ref="O4:R4"/>
    <mergeCell ref="O5:R5"/>
    <mergeCell ref="P24:Q24"/>
    <mergeCell ref="L24:O24"/>
    <mergeCell ref="J24:K24"/>
    <mergeCell ref="H24:I24"/>
    <mergeCell ref="B24:D24"/>
    <mergeCell ref="P23:Q23"/>
    <mergeCell ref="L23:O23"/>
    <mergeCell ref="B23:D23"/>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rgb="FF92D050"/>
  </sheetPr>
  <dimension ref="A1:C22"/>
  <sheetViews>
    <sheetView zoomScalePageLayoutView="0" workbookViewId="0" topLeftCell="A14">
      <selection activeCell="B19" sqref="B19"/>
    </sheetView>
  </sheetViews>
  <sheetFormatPr defaultColWidth="9.00390625" defaultRowHeight="13.5"/>
  <cols>
    <col min="1" max="1" width="4.625" style="0" customWidth="1"/>
    <col min="2" max="2" width="21.25390625" style="0" customWidth="1"/>
    <col min="3" max="3" width="66.625" style="0" customWidth="1"/>
  </cols>
  <sheetData>
    <row r="1" spans="1:3" ht="13.5">
      <c r="A1" s="127" t="s">
        <v>77</v>
      </c>
      <c r="B1" s="127"/>
      <c r="C1" s="127"/>
    </row>
    <row r="2" spans="1:3" ht="13.5">
      <c r="A2" s="127"/>
      <c r="B2" s="127"/>
      <c r="C2" s="127"/>
    </row>
    <row r="3" spans="1:3" ht="17.25">
      <c r="A3" s="26"/>
      <c r="B3" s="26"/>
      <c r="C3" s="26"/>
    </row>
    <row r="5" ht="13.5">
      <c r="A5" t="s">
        <v>71</v>
      </c>
    </row>
    <row r="6" spans="1:3" ht="13.5">
      <c r="A6" s="23"/>
      <c r="B6" s="6" t="s">
        <v>11</v>
      </c>
      <c r="C6" s="6" t="s">
        <v>72</v>
      </c>
    </row>
    <row r="7" spans="1:3" ht="74.25" customHeight="1">
      <c r="A7" s="30" t="s">
        <v>73</v>
      </c>
      <c r="B7" s="42" t="s">
        <v>94</v>
      </c>
      <c r="C7" s="42" t="s">
        <v>114</v>
      </c>
    </row>
    <row r="8" spans="1:3" ht="79.5" customHeight="1">
      <c r="A8" s="30" t="s">
        <v>6</v>
      </c>
      <c r="B8" s="49" t="s">
        <v>122</v>
      </c>
      <c r="C8" s="50" t="s">
        <v>123</v>
      </c>
    </row>
    <row r="9" spans="1:3" ht="66.75" customHeight="1">
      <c r="A9" s="30" t="s">
        <v>7</v>
      </c>
      <c r="B9" s="49" t="s">
        <v>115</v>
      </c>
      <c r="C9" s="42" t="s">
        <v>116</v>
      </c>
    </row>
    <row r="10" spans="1:3" ht="16.5" customHeight="1">
      <c r="A10" s="25" t="s">
        <v>104</v>
      </c>
      <c r="B10" s="24"/>
      <c r="C10" s="24"/>
    </row>
    <row r="11" spans="1:3" ht="16.5" customHeight="1">
      <c r="A11" s="25" t="s">
        <v>117</v>
      </c>
      <c r="B11" s="24"/>
      <c r="C11" s="24"/>
    </row>
    <row r="12" spans="1:3" ht="29.25" customHeight="1">
      <c r="A12" s="1"/>
      <c r="B12" s="1"/>
      <c r="C12" s="1"/>
    </row>
    <row r="13" spans="1:3" ht="15" customHeight="1">
      <c r="A13" s="2" t="s">
        <v>78</v>
      </c>
      <c r="B13" s="1"/>
      <c r="C13" s="1"/>
    </row>
    <row r="14" spans="1:3" ht="15" customHeight="1">
      <c r="A14" s="23"/>
      <c r="B14" s="6" t="s">
        <v>11</v>
      </c>
      <c r="C14" s="6" t="s">
        <v>72</v>
      </c>
    </row>
    <row r="15" spans="1:3" ht="44.25" customHeight="1">
      <c r="A15" s="30" t="s">
        <v>9</v>
      </c>
      <c r="B15" s="43" t="s">
        <v>59</v>
      </c>
      <c r="C15" s="44" t="s">
        <v>91</v>
      </c>
    </row>
    <row r="16" spans="1:3" ht="34.5" customHeight="1">
      <c r="A16" s="30" t="s">
        <v>15</v>
      </c>
      <c r="B16" s="45" t="s">
        <v>74</v>
      </c>
      <c r="C16" s="42" t="s">
        <v>82</v>
      </c>
    </row>
    <row r="17" spans="1:3" ht="117" customHeight="1">
      <c r="A17" s="30" t="s">
        <v>16</v>
      </c>
      <c r="B17" s="46" t="s">
        <v>92</v>
      </c>
      <c r="C17" s="42" t="s">
        <v>112</v>
      </c>
    </row>
    <row r="18" spans="1:3" ht="98.25" customHeight="1">
      <c r="A18" s="30" t="s">
        <v>18</v>
      </c>
      <c r="B18" s="51" t="s">
        <v>63</v>
      </c>
      <c r="C18" s="50" t="s">
        <v>124</v>
      </c>
    </row>
    <row r="19" spans="1:3" ht="105.75" customHeight="1">
      <c r="A19" s="30" t="s">
        <v>19</v>
      </c>
      <c r="B19" s="45" t="s">
        <v>75</v>
      </c>
      <c r="C19" s="42" t="s">
        <v>81</v>
      </c>
    </row>
    <row r="20" spans="1:3" ht="116.25" customHeight="1">
      <c r="A20" s="30" t="s">
        <v>62</v>
      </c>
      <c r="B20" s="45" t="s">
        <v>70</v>
      </c>
      <c r="C20" s="42" t="s">
        <v>83</v>
      </c>
    </row>
    <row r="21" spans="1:3" ht="111" customHeight="1">
      <c r="A21" s="30" t="s">
        <v>97</v>
      </c>
      <c r="B21" s="45" t="s">
        <v>76</v>
      </c>
      <c r="C21" s="42" t="s">
        <v>113</v>
      </c>
    </row>
    <row r="22" spans="1:3" ht="13.5">
      <c r="A22" s="25" t="s">
        <v>98</v>
      </c>
      <c r="B22" s="16"/>
      <c r="C22" s="1"/>
    </row>
    <row r="23" ht="29.25" customHeight="1"/>
    <row r="24" ht="29.25" customHeight="1"/>
    <row r="25" ht="29.25" customHeight="1"/>
    <row r="26" ht="29.25" customHeight="1"/>
    <row r="27" ht="29.25" customHeight="1"/>
    <row r="28" ht="29.25" customHeight="1"/>
    <row r="29" ht="29.25" customHeight="1"/>
  </sheetData>
  <sheetProtection/>
  <mergeCells count="1">
    <mergeCell ref="A1:C2"/>
  </mergeCells>
  <printOptions horizontalCentered="1"/>
  <pageMargins left="0.7086614173228347" right="0.7086614173228347" top="0.32" bottom="0.4"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G45"/>
  <sheetViews>
    <sheetView zoomScale="85" zoomScaleNormal="85" workbookViewId="0" topLeftCell="A1">
      <selection activeCell="U12" sqref="U12"/>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48" t="s">
        <v>121</v>
      </c>
      <c r="B1" s="47"/>
      <c r="C1" s="10"/>
      <c r="D1"/>
      <c r="E1" s="8"/>
      <c r="F1"/>
      <c r="G1"/>
      <c r="H1"/>
      <c r="I1"/>
      <c r="J1"/>
      <c r="K1"/>
      <c r="L1"/>
      <c r="M1"/>
      <c r="N1"/>
      <c r="O1" s="81" t="s">
        <v>25</v>
      </c>
      <c r="P1" s="81"/>
      <c r="Q1" s="81"/>
      <c r="R1" s="81"/>
      <c r="S1"/>
      <c r="T1"/>
    </row>
    <row r="2" spans="7:18" ht="13.5" customHeight="1">
      <c r="G2" s="7"/>
      <c r="L2" s="67" t="s">
        <v>23</v>
      </c>
      <c r="M2" s="68"/>
      <c r="N2" s="69"/>
      <c r="O2" s="85"/>
      <c r="P2" s="85"/>
      <c r="Q2" s="85"/>
      <c r="R2" s="86"/>
    </row>
    <row r="3" spans="1:19" ht="13.5" customHeight="1">
      <c r="A3" s="2"/>
      <c r="B3" s="66" t="s">
        <v>27</v>
      </c>
      <c r="C3" s="66"/>
      <c r="D3" s="66"/>
      <c r="E3" s="66"/>
      <c r="F3" s="66"/>
      <c r="G3" s="66"/>
      <c r="L3" s="67" t="s">
        <v>20</v>
      </c>
      <c r="M3" s="68"/>
      <c r="N3" s="69"/>
      <c r="O3" s="70" t="s">
        <v>26</v>
      </c>
      <c r="P3" s="71"/>
      <c r="Q3" s="71"/>
      <c r="R3" s="72"/>
      <c r="S3" s="5"/>
    </row>
    <row r="4" spans="2:18" ht="13.5" customHeight="1">
      <c r="B4" s="73" t="s">
        <v>28</v>
      </c>
      <c r="C4" s="73"/>
      <c r="D4" s="73"/>
      <c r="E4" s="13"/>
      <c r="F4" s="13"/>
      <c r="G4" s="13"/>
      <c r="L4" s="67"/>
      <c r="M4" s="68"/>
      <c r="N4" s="69"/>
      <c r="O4" s="74" t="s">
        <v>21</v>
      </c>
      <c r="P4" s="75"/>
      <c r="Q4" s="75"/>
      <c r="R4" s="76"/>
    </row>
    <row r="5" spans="12:18" ht="13.5" customHeight="1">
      <c r="L5" s="67"/>
      <c r="M5" s="68"/>
      <c r="N5" s="69"/>
      <c r="O5" s="74" t="s">
        <v>22</v>
      </c>
      <c r="P5" s="75"/>
      <c r="Q5" s="75"/>
      <c r="R5" s="76"/>
    </row>
    <row r="6" spans="1:18" ht="24.75" customHeight="1">
      <c r="A6" s="82" t="s">
        <v>29</v>
      </c>
      <c r="B6" s="82"/>
      <c r="C6" s="82"/>
      <c r="D6" s="82"/>
      <c r="E6" s="82"/>
      <c r="F6" s="82"/>
      <c r="G6" s="82"/>
      <c r="H6" s="82"/>
      <c r="I6" s="82"/>
      <c r="J6" s="82"/>
      <c r="K6" s="82"/>
      <c r="L6" s="82"/>
      <c r="M6" s="82"/>
      <c r="N6" s="82"/>
      <c r="O6" s="82"/>
      <c r="P6" s="82"/>
      <c r="Q6" s="82"/>
      <c r="R6" s="82"/>
    </row>
    <row r="7" spans="1:3" ht="18.75" customHeight="1">
      <c r="A7" s="19" t="s">
        <v>43</v>
      </c>
      <c r="B7" s="4"/>
      <c r="C7" s="4"/>
    </row>
    <row r="8" spans="1:18" ht="62.25" customHeight="1">
      <c r="A8" s="6"/>
      <c r="B8" s="83" t="s">
        <v>11</v>
      </c>
      <c r="C8" s="83"/>
      <c r="D8" s="83"/>
      <c r="E8" s="12" t="s">
        <v>1</v>
      </c>
      <c r="F8" s="84" t="s">
        <v>13</v>
      </c>
      <c r="G8" s="84"/>
      <c r="H8" s="84" t="s">
        <v>33</v>
      </c>
      <c r="I8" s="84"/>
      <c r="J8" s="84" t="s">
        <v>34</v>
      </c>
      <c r="K8" s="84"/>
      <c r="L8" s="84" t="s">
        <v>35</v>
      </c>
      <c r="M8" s="84"/>
      <c r="N8" s="84"/>
      <c r="O8" s="84"/>
      <c r="P8" s="84" t="s">
        <v>36</v>
      </c>
      <c r="Q8" s="84"/>
      <c r="R8" s="12" t="s">
        <v>2</v>
      </c>
    </row>
    <row r="9" spans="1:18" ht="33" customHeight="1">
      <c r="A9" s="6" t="s">
        <v>3</v>
      </c>
      <c r="B9" s="77" t="s">
        <v>30</v>
      </c>
      <c r="C9" s="77"/>
      <c r="D9" s="77"/>
      <c r="E9" s="6">
        <v>4</v>
      </c>
      <c r="F9" s="78"/>
      <c r="G9" s="79"/>
      <c r="H9" s="15" t="s">
        <v>87</v>
      </c>
      <c r="I9" s="6" t="s">
        <v>31</v>
      </c>
      <c r="J9" s="15" t="s">
        <v>87</v>
      </c>
      <c r="K9" s="6" t="s">
        <v>32</v>
      </c>
      <c r="L9" s="80"/>
      <c r="M9" s="80"/>
      <c r="N9" s="80"/>
      <c r="O9" s="80"/>
      <c r="P9" s="87"/>
      <c r="Q9" s="87"/>
      <c r="R9" s="20">
        <f>IF(J9="○",12,IF(H9="○",8,""))</f>
        <v>12</v>
      </c>
    </row>
    <row r="10" spans="1:21" ht="35.25" customHeight="1">
      <c r="A10" s="6" t="s">
        <v>4</v>
      </c>
      <c r="B10" s="88" t="s">
        <v>40</v>
      </c>
      <c r="C10" s="88"/>
      <c r="D10" s="88"/>
      <c r="E10" s="6">
        <v>5</v>
      </c>
      <c r="F10" s="15" t="s">
        <v>95</v>
      </c>
      <c r="G10" s="9" t="s">
        <v>37</v>
      </c>
      <c r="H10" s="15" t="s">
        <v>95</v>
      </c>
      <c r="I10" s="14" t="s">
        <v>38</v>
      </c>
      <c r="J10" s="15" t="s">
        <v>95</v>
      </c>
      <c r="K10" s="9" t="s">
        <v>39</v>
      </c>
      <c r="L10" s="15" t="s">
        <v>95</v>
      </c>
      <c r="M10" s="89" t="s">
        <v>68</v>
      </c>
      <c r="N10" s="90"/>
      <c r="O10" s="91"/>
      <c r="P10" s="87"/>
      <c r="Q10" s="87"/>
      <c r="R10" s="20">
        <f>IF(L10="○",25,IF(J10="○",15,IF(H10="○",10,IF(F10="○",5,""))))</f>
      </c>
      <c r="U10" s="2"/>
    </row>
    <row r="11" spans="1:21" ht="35.25" customHeight="1">
      <c r="A11" s="30" t="s">
        <v>5</v>
      </c>
      <c r="B11" s="92" t="s">
        <v>94</v>
      </c>
      <c r="C11" s="92"/>
      <c r="D11" s="92"/>
      <c r="E11" s="31">
        <v>5</v>
      </c>
      <c r="F11" s="32" t="s">
        <v>95</v>
      </c>
      <c r="G11" s="31" t="s">
        <v>41</v>
      </c>
      <c r="H11" s="32" t="s">
        <v>87</v>
      </c>
      <c r="I11" s="31" t="s">
        <v>42</v>
      </c>
      <c r="J11" s="32" t="s">
        <v>95</v>
      </c>
      <c r="K11" s="31" t="s">
        <v>65</v>
      </c>
      <c r="L11" s="32" t="s">
        <v>95</v>
      </c>
      <c r="M11" s="93" t="s">
        <v>64</v>
      </c>
      <c r="N11" s="94"/>
      <c r="O11" s="95"/>
      <c r="P11" s="96"/>
      <c r="Q11" s="97"/>
      <c r="R11" s="33">
        <f>IF(L11="○",25,IF(J11="○",15,IF(H11="○",10,IF(F11="○",5,""))))</f>
        <v>10</v>
      </c>
      <c r="U11" s="2"/>
    </row>
    <row r="12" spans="1:21" ht="35.25" customHeight="1">
      <c r="A12" s="30" t="s">
        <v>6</v>
      </c>
      <c r="B12" s="120" t="s">
        <v>119</v>
      </c>
      <c r="C12" s="92"/>
      <c r="D12" s="92"/>
      <c r="E12" s="31">
        <v>4</v>
      </c>
      <c r="F12" s="58"/>
      <c r="G12" s="60"/>
      <c r="H12" s="32" t="s">
        <v>95</v>
      </c>
      <c r="I12" s="34" t="s">
        <v>93</v>
      </c>
      <c r="J12" s="58"/>
      <c r="K12" s="60"/>
      <c r="L12" s="32" t="s">
        <v>95</v>
      </c>
      <c r="M12" s="93" t="s">
        <v>90</v>
      </c>
      <c r="N12" s="94"/>
      <c r="O12" s="95"/>
      <c r="P12" s="125"/>
      <c r="Q12" s="126"/>
      <c r="R12" s="33">
        <f>IF(L12="○",20,IF(H12="○",8,""))</f>
      </c>
      <c r="U12" s="2"/>
    </row>
    <row r="13" spans="1:21" ht="35.25" customHeight="1">
      <c r="A13" s="30" t="s">
        <v>7</v>
      </c>
      <c r="B13" s="128" t="s">
        <v>105</v>
      </c>
      <c r="C13" s="128"/>
      <c r="D13" s="128"/>
      <c r="E13" s="30">
        <v>2</v>
      </c>
      <c r="F13" s="32" t="s">
        <v>95</v>
      </c>
      <c r="G13" s="35" t="s">
        <v>102</v>
      </c>
      <c r="H13" s="32" t="s">
        <v>87</v>
      </c>
      <c r="I13" s="35" t="s">
        <v>107</v>
      </c>
      <c r="J13" s="32" t="s">
        <v>95</v>
      </c>
      <c r="K13" s="36" t="s">
        <v>106</v>
      </c>
      <c r="L13" s="32" t="s">
        <v>95</v>
      </c>
      <c r="M13" s="105" t="s">
        <v>69</v>
      </c>
      <c r="N13" s="106"/>
      <c r="O13" s="107"/>
      <c r="P13" s="122" t="s">
        <v>99</v>
      </c>
      <c r="Q13" s="123"/>
      <c r="R13" s="37">
        <f>IF(F13="○",2,0)+IF(H13="○",4,0)+IF(J13="○",6,0)+IF(L13="○",10,0)</f>
        <v>4</v>
      </c>
      <c r="U13" s="2"/>
    </row>
    <row r="14" spans="1:18" ht="27.75" customHeight="1">
      <c r="A14" s="124" t="s">
        <v>24</v>
      </c>
      <c r="B14" s="124"/>
      <c r="C14" s="124"/>
      <c r="D14" s="124"/>
      <c r="E14" s="101" t="s">
        <v>47</v>
      </c>
      <c r="F14" s="102"/>
      <c r="G14" s="102"/>
      <c r="H14" s="102"/>
      <c r="I14" s="102"/>
      <c r="J14" s="102"/>
      <c r="K14" s="102"/>
      <c r="L14" s="102"/>
      <c r="M14" s="102"/>
      <c r="N14" s="102"/>
      <c r="O14" s="102"/>
      <c r="P14" s="102"/>
      <c r="Q14" s="103"/>
      <c r="R14" s="11">
        <f>IF(SUM(R9:R13)=0,"",SUM(R9:R13))</f>
        <v>26</v>
      </c>
    </row>
    <row r="15" spans="1:18" ht="21" customHeight="1">
      <c r="A15" s="16"/>
      <c r="B15" s="22" t="s">
        <v>103</v>
      </c>
      <c r="C15" s="27"/>
      <c r="D15" s="28"/>
      <c r="E15" s="27"/>
      <c r="F15" s="27"/>
      <c r="G15" s="27"/>
      <c r="H15" s="27"/>
      <c r="I15" s="27"/>
      <c r="J15" s="16"/>
      <c r="K15" s="16"/>
      <c r="L15" s="17"/>
      <c r="M15" s="17"/>
      <c r="N15" s="17"/>
      <c r="O15" s="17"/>
      <c r="P15" s="17"/>
      <c r="Q15" s="17"/>
      <c r="R15" s="18"/>
    </row>
    <row r="16" spans="1:18" ht="21" customHeight="1">
      <c r="A16" s="16"/>
      <c r="B16" s="38" t="s">
        <v>108</v>
      </c>
      <c r="C16" s="27"/>
      <c r="D16" s="28"/>
      <c r="E16" s="27"/>
      <c r="F16" s="27"/>
      <c r="G16" s="27"/>
      <c r="H16" s="27"/>
      <c r="I16" s="27"/>
      <c r="J16" s="16"/>
      <c r="K16" s="16"/>
      <c r="L16" s="17"/>
      <c r="M16" s="17"/>
      <c r="N16" s="17"/>
      <c r="O16" s="17"/>
      <c r="P16" s="17"/>
      <c r="Q16" s="17"/>
      <c r="R16" s="18"/>
    </row>
    <row r="17" spans="1:18" ht="22.5" customHeight="1">
      <c r="A17" s="104" t="s">
        <v>44</v>
      </c>
      <c r="B17" s="104"/>
      <c r="C17" s="104"/>
      <c r="D17" s="104"/>
      <c r="E17" s="104"/>
      <c r="F17" s="104"/>
      <c r="G17" s="104"/>
      <c r="H17" s="104"/>
      <c r="I17" s="104"/>
      <c r="J17" s="104"/>
      <c r="K17" s="104"/>
      <c r="L17" s="104"/>
      <c r="M17" s="104"/>
      <c r="N17" s="104"/>
      <c r="O17" s="104"/>
      <c r="P17" s="104"/>
      <c r="Q17" s="104"/>
      <c r="R17" s="104"/>
    </row>
    <row r="18" spans="1:18" ht="62.25" customHeight="1">
      <c r="A18" s="6"/>
      <c r="B18" s="83" t="s">
        <v>11</v>
      </c>
      <c r="C18" s="83"/>
      <c r="D18" s="83"/>
      <c r="E18" s="12" t="s">
        <v>1</v>
      </c>
      <c r="F18" s="84" t="s">
        <v>13</v>
      </c>
      <c r="G18" s="84"/>
      <c r="H18" s="84" t="s">
        <v>33</v>
      </c>
      <c r="I18" s="84"/>
      <c r="J18" s="84" t="s">
        <v>34</v>
      </c>
      <c r="K18" s="84"/>
      <c r="L18" s="84" t="s">
        <v>35</v>
      </c>
      <c r="M18" s="84"/>
      <c r="N18" s="84"/>
      <c r="O18" s="84"/>
      <c r="P18" s="84" t="s">
        <v>36</v>
      </c>
      <c r="Q18" s="84"/>
      <c r="R18" s="12" t="s">
        <v>2</v>
      </c>
    </row>
    <row r="19" spans="1:21" ht="27" customHeight="1">
      <c r="A19" s="30" t="s">
        <v>8</v>
      </c>
      <c r="B19" s="120" t="s">
        <v>45</v>
      </c>
      <c r="C19" s="120"/>
      <c r="D19" s="120"/>
      <c r="E19" s="30">
        <v>2</v>
      </c>
      <c r="F19" s="32" t="s">
        <v>95</v>
      </c>
      <c r="G19" s="35" t="s">
        <v>55</v>
      </c>
      <c r="H19" s="32" t="s">
        <v>87</v>
      </c>
      <c r="I19" s="35">
        <v>3</v>
      </c>
      <c r="J19" s="32" t="s">
        <v>95</v>
      </c>
      <c r="K19" s="35">
        <v>4</v>
      </c>
      <c r="L19" s="32" t="s">
        <v>95</v>
      </c>
      <c r="M19" s="117" t="s">
        <v>56</v>
      </c>
      <c r="N19" s="118"/>
      <c r="O19" s="119"/>
      <c r="P19" s="121"/>
      <c r="Q19" s="121"/>
      <c r="R19" s="37">
        <f>IF(L19="○",10,IF(J19="○",6,IF(H19="○",4,IF(F19="○",2,""))))</f>
        <v>4</v>
      </c>
      <c r="U19" s="2"/>
    </row>
    <row r="20" spans="1:21" ht="27" customHeight="1">
      <c r="A20" s="30" t="s">
        <v>57</v>
      </c>
      <c r="B20" s="120" t="s">
        <v>10</v>
      </c>
      <c r="C20" s="120"/>
      <c r="D20" s="120"/>
      <c r="E20" s="30">
        <v>2</v>
      </c>
      <c r="F20" s="32" t="s">
        <v>95</v>
      </c>
      <c r="G20" s="35" t="s">
        <v>12</v>
      </c>
      <c r="H20" s="32" t="s">
        <v>95</v>
      </c>
      <c r="I20" s="35" t="s">
        <v>14</v>
      </c>
      <c r="J20" s="32" t="s">
        <v>87</v>
      </c>
      <c r="K20" s="35" t="s">
        <v>50</v>
      </c>
      <c r="L20" s="58"/>
      <c r="M20" s="59"/>
      <c r="N20" s="59"/>
      <c r="O20" s="60"/>
      <c r="P20" s="121"/>
      <c r="Q20" s="121"/>
      <c r="R20" s="37">
        <f>IF(J20="○",6,IF(H20="○",4,IF(F20="○",2,"")))</f>
        <v>6</v>
      </c>
      <c r="U20" s="2"/>
    </row>
    <row r="21" spans="1:21" ht="27" customHeight="1">
      <c r="A21" s="30" t="s">
        <v>9</v>
      </c>
      <c r="B21" s="120" t="s">
        <v>59</v>
      </c>
      <c r="C21" s="120"/>
      <c r="D21" s="120"/>
      <c r="E21" s="30">
        <v>6</v>
      </c>
      <c r="F21" s="32" t="s">
        <v>95</v>
      </c>
      <c r="G21" s="35" t="s">
        <v>51</v>
      </c>
      <c r="H21" s="58"/>
      <c r="I21" s="60"/>
      <c r="J21" s="58"/>
      <c r="K21" s="60"/>
      <c r="L21" s="58"/>
      <c r="M21" s="59"/>
      <c r="N21" s="59"/>
      <c r="O21" s="60"/>
      <c r="P21" s="56"/>
      <c r="Q21" s="57"/>
      <c r="R21" s="39">
        <f>IF(F21="○",6,"")</f>
      </c>
      <c r="U21" s="2"/>
    </row>
    <row r="22" spans="1:21" ht="27" customHeight="1">
      <c r="A22" s="30" t="s">
        <v>15</v>
      </c>
      <c r="B22" s="120" t="s">
        <v>46</v>
      </c>
      <c r="C22" s="120"/>
      <c r="D22" s="120"/>
      <c r="E22" s="30">
        <v>2</v>
      </c>
      <c r="F22" s="32" t="s">
        <v>95</v>
      </c>
      <c r="G22" s="35" t="s">
        <v>49</v>
      </c>
      <c r="H22" s="32" t="s">
        <v>87</v>
      </c>
      <c r="I22" s="35" t="s">
        <v>52</v>
      </c>
      <c r="J22" s="58"/>
      <c r="K22" s="60"/>
      <c r="L22" s="32" t="s">
        <v>95</v>
      </c>
      <c r="M22" s="105" t="s">
        <v>84</v>
      </c>
      <c r="N22" s="106"/>
      <c r="O22" s="107"/>
      <c r="P22" s="122" t="s">
        <v>101</v>
      </c>
      <c r="Q22" s="123"/>
      <c r="R22" s="37">
        <f>IF(F22="○",2,)+IF(H22="○",4,)+IF(L22="○",10,)</f>
        <v>4</v>
      </c>
      <c r="U22" s="2"/>
    </row>
    <row r="23" spans="1:21" ht="33.75" customHeight="1">
      <c r="A23" s="30" t="s">
        <v>16</v>
      </c>
      <c r="B23" s="120" t="s">
        <v>109</v>
      </c>
      <c r="C23" s="120"/>
      <c r="D23" s="120"/>
      <c r="E23" s="30">
        <v>2</v>
      </c>
      <c r="F23" s="32" t="s">
        <v>95</v>
      </c>
      <c r="G23" s="35" t="s">
        <v>66</v>
      </c>
      <c r="H23" s="32" t="s">
        <v>87</v>
      </c>
      <c r="I23" s="36" t="s">
        <v>110</v>
      </c>
      <c r="J23" s="32" t="s">
        <v>87</v>
      </c>
      <c r="K23" s="36" t="s">
        <v>111</v>
      </c>
      <c r="L23" s="58"/>
      <c r="M23" s="59"/>
      <c r="N23" s="59"/>
      <c r="O23" s="60"/>
      <c r="P23" s="122" t="s">
        <v>101</v>
      </c>
      <c r="Q23" s="123"/>
      <c r="R23" s="37">
        <f>IF(F23="○",2,0)+IF(H23="○",4,0)+IF(J23="○",6,0)</f>
        <v>10</v>
      </c>
      <c r="U23" s="2"/>
    </row>
    <row r="24" spans="1:21" ht="27" customHeight="1">
      <c r="A24" s="30" t="s">
        <v>17</v>
      </c>
      <c r="B24" s="120" t="s">
        <v>58</v>
      </c>
      <c r="C24" s="120"/>
      <c r="D24" s="120"/>
      <c r="E24" s="30">
        <v>15</v>
      </c>
      <c r="F24" s="32" t="s">
        <v>87</v>
      </c>
      <c r="G24" s="35" t="s">
        <v>53</v>
      </c>
      <c r="H24" s="58"/>
      <c r="I24" s="60"/>
      <c r="J24" s="58"/>
      <c r="K24" s="60"/>
      <c r="L24" s="58"/>
      <c r="M24" s="59"/>
      <c r="N24" s="59"/>
      <c r="O24" s="60"/>
      <c r="P24" s="121"/>
      <c r="Q24" s="121"/>
      <c r="R24" s="39">
        <f>IF(F24="○",15,"")</f>
        <v>15</v>
      </c>
      <c r="U24" s="2"/>
    </row>
    <row r="25" spans="1:21" ht="28.5" customHeight="1">
      <c r="A25" s="30" t="s">
        <v>18</v>
      </c>
      <c r="B25" s="120" t="s">
        <v>63</v>
      </c>
      <c r="C25" s="120"/>
      <c r="D25" s="120"/>
      <c r="E25" s="30">
        <v>4</v>
      </c>
      <c r="F25" s="58"/>
      <c r="G25" s="60"/>
      <c r="H25" s="58"/>
      <c r="I25" s="60"/>
      <c r="J25" s="32" t="s">
        <v>95</v>
      </c>
      <c r="K25" s="35" t="s">
        <v>120</v>
      </c>
      <c r="L25" s="32" t="s">
        <v>95</v>
      </c>
      <c r="M25" s="117" t="s">
        <v>67</v>
      </c>
      <c r="N25" s="118"/>
      <c r="O25" s="119"/>
      <c r="P25" s="122" t="s">
        <v>101</v>
      </c>
      <c r="Q25" s="123"/>
      <c r="R25" s="39">
        <f>IF(J25="○",12,0)+IF(L25="○",20,0)</f>
        <v>0</v>
      </c>
      <c r="U25" s="2"/>
    </row>
    <row r="26" spans="1:33" ht="27" customHeight="1">
      <c r="A26" s="30" t="s">
        <v>19</v>
      </c>
      <c r="B26" s="120" t="s">
        <v>75</v>
      </c>
      <c r="C26" s="120"/>
      <c r="D26" s="120"/>
      <c r="E26" s="30">
        <v>20</v>
      </c>
      <c r="F26" s="32" t="s">
        <v>95</v>
      </c>
      <c r="G26" s="35" t="s">
        <v>54</v>
      </c>
      <c r="H26" s="58"/>
      <c r="I26" s="60"/>
      <c r="J26" s="58"/>
      <c r="K26" s="60"/>
      <c r="L26" s="58"/>
      <c r="M26" s="59"/>
      <c r="N26" s="59"/>
      <c r="O26" s="60"/>
      <c r="P26" s="121"/>
      <c r="Q26" s="121"/>
      <c r="R26" s="37">
        <f>IF(F26="○",20,"")</f>
      </c>
      <c r="U26" s="2"/>
      <c r="AG26"/>
    </row>
    <row r="27" spans="1:21" ht="27" customHeight="1">
      <c r="A27" s="30" t="s">
        <v>62</v>
      </c>
      <c r="B27" s="120" t="s">
        <v>70</v>
      </c>
      <c r="C27" s="120"/>
      <c r="D27" s="120"/>
      <c r="E27" s="30">
        <v>3</v>
      </c>
      <c r="F27" s="32" t="s">
        <v>95</v>
      </c>
      <c r="G27" s="40" t="s">
        <v>80</v>
      </c>
      <c r="H27" s="32" t="s">
        <v>87</v>
      </c>
      <c r="I27" s="40" t="s">
        <v>79</v>
      </c>
      <c r="J27" s="58"/>
      <c r="K27" s="60"/>
      <c r="L27" s="58"/>
      <c r="M27" s="59"/>
      <c r="N27" s="59"/>
      <c r="O27" s="60"/>
      <c r="P27" s="122" t="s">
        <v>101</v>
      </c>
      <c r="Q27" s="123"/>
      <c r="R27" s="37">
        <f>IF(F27="○",3,0)+IF(H27="○",6,0)</f>
        <v>6</v>
      </c>
      <c r="U27" s="2"/>
    </row>
    <row r="28" spans="1:18" ht="36" customHeight="1">
      <c r="A28" s="30" t="s">
        <v>97</v>
      </c>
      <c r="B28" s="120" t="s">
        <v>85</v>
      </c>
      <c r="C28" s="120"/>
      <c r="D28" s="120"/>
      <c r="E28" s="30">
        <v>1</v>
      </c>
      <c r="F28" s="41">
        <v>5</v>
      </c>
      <c r="G28" s="35" t="s">
        <v>60</v>
      </c>
      <c r="H28" s="41"/>
      <c r="I28" s="42" t="s">
        <v>61</v>
      </c>
      <c r="J28" s="41">
        <v>10</v>
      </c>
      <c r="K28" s="42" t="s">
        <v>96</v>
      </c>
      <c r="L28" s="58"/>
      <c r="M28" s="59"/>
      <c r="N28" s="59"/>
      <c r="O28" s="60"/>
      <c r="P28" s="122" t="s">
        <v>101</v>
      </c>
      <c r="Q28" s="123"/>
      <c r="R28" s="37">
        <f>(F28*1)+(H28*2)+(J28*3)</f>
        <v>35</v>
      </c>
    </row>
    <row r="29" spans="1:18" ht="28.5" customHeight="1">
      <c r="A29" s="124" t="s">
        <v>24</v>
      </c>
      <c r="B29" s="124"/>
      <c r="C29" s="124"/>
      <c r="D29" s="124"/>
      <c r="E29" s="98" t="s">
        <v>48</v>
      </c>
      <c r="F29" s="99"/>
      <c r="G29" s="99"/>
      <c r="H29" s="99"/>
      <c r="I29" s="99"/>
      <c r="J29" s="99"/>
      <c r="K29" s="99"/>
      <c r="L29" s="99"/>
      <c r="M29" s="99"/>
      <c r="N29" s="99"/>
      <c r="O29" s="99"/>
      <c r="P29" s="99"/>
      <c r="Q29" s="100"/>
      <c r="R29" s="11">
        <f>IF(SUM(R19:R28)=0,"",SUM(R19:R28))</f>
        <v>80</v>
      </c>
    </row>
    <row r="30" spans="2:9" ht="20.25" customHeight="1">
      <c r="B30" s="38" t="s">
        <v>100</v>
      </c>
      <c r="C30" s="29"/>
      <c r="D30" s="29"/>
      <c r="E30" s="29"/>
      <c r="F30" s="29"/>
      <c r="G30" s="29"/>
      <c r="H30" s="29"/>
      <c r="I30" s="29"/>
    </row>
    <row r="31" ht="11.25" customHeight="1">
      <c r="B31" s="2"/>
    </row>
    <row r="32" spans="2:17" ht="13.5">
      <c r="B32" s="15"/>
      <c r="C32" s="2" t="s">
        <v>0</v>
      </c>
      <c r="L32" s="3"/>
      <c r="M32" s="3"/>
      <c r="N32" s="1"/>
      <c r="Q32" s="1"/>
    </row>
    <row r="33" spans="2:17" ht="13.5">
      <c r="B33" s="21"/>
      <c r="C33" s="2" t="s">
        <v>89</v>
      </c>
      <c r="L33" s="3"/>
      <c r="M33" s="3"/>
      <c r="N33" s="1"/>
      <c r="Q33" s="1"/>
    </row>
    <row r="34" spans="2:17" ht="13.5">
      <c r="B34"/>
      <c r="C34" s="2"/>
      <c r="L34" s="3"/>
      <c r="M34" s="3"/>
      <c r="N34" s="1"/>
      <c r="Q34" s="1"/>
    </row>
    <row r="35" spans="2:17" ht="13.5">
      <c r="B35" t="s">
        <v>86</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A29:D29"/>
    <mergeCell ref="E29:Q29"/>
    <mergeCell ref="B27:D27"/>
    <mergeCell ref="J27:K27"/>
    <mergeCell ref="L27:O27"/>
    <mergeCell ref="P27:Q27"/>
    <mergeCell ref="B28:D28"/>
    <mergeCell ref="L28:O28"/>
    <mergeCell ref="P28:Q28"/>
    <mergeCell ref="B25:D25"/>
    <mergeCell ref="F25:G25"/>
    <mergeCell ref="H25:I25"/>
    <mergeCell ref="M25:O25"/>
    <mergeCell ref="P25:Q25"/>
    <mergeCell ref="B26:D26"/>
    <mergeCell ref="H26:I26"/>
    <mergeCell ref="J26:K26"/>
    <mergeCell ref="L26:O26"/>
    <mergeCell ref="P26:Q26"/>
    <mergeCell ref="B23:D23"/>
    <mergeCell ref="L23:O23"/>
    <mergeCell ref="P23:Q23"/>
    <mergeCell ref="B24:D24"/>
    <mergeCell ref="H24:I24"/>
    <mergeCell ref="J24:K24"/>
    <mergeCell ref="L24:O24"/>
    <mergeCell ref="P24:Q24"/>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B13:D13"/>
    <mergeCell ref="M13:O13"/>
    <mergeCell ref="P13:Q13"/>
    <mergeCell ref="A14:D14"/>
    <mergeCell ref="E14:Q14"/>
    <mergeCell ref="A17:R17"/>
    <mergeCell ref="B11:D11"/>
    <mergeCell ref="M11:O11"/>
    <mergeCell ref="P11:Q11"/>
    <mergeCell ref="B12:D12"/>
    <mergeCell ref="F12:G12"/>
    <mergeCell ref="J12:K12"/>
    <mergeCell ref="M12:O12"/>
    <mergeCell ref="P12:Q12"/>
    <mergeCell ref="B9:D9"/>
    <mergeCell ref="F9:G9"/>
    <mergeCell ref="L9:O9"/>
    <mergeCell ref="P9:Q9"/>
    <mergeCell ref="B10:D10"/>
    <mergeCell ref="M10:O10"/>
    <mergeCell ref="P10:Q10"/>
    <mergeCell ref="A6:R6"/>
    <mergeCell ref="B8:D8"/>
    <mergeCell ref="F8:G8"/>
    <mergeCell ref="H8:I8"/>
    <mergeCell ref="J8:K8"/>
    <mergeCell ref="L8:O8"/>
    <mergeCell ref="P8:Q8"/>
    <mergeCell ref="O1:R1"/>
    <mergeCell ref="L2:N2"/>
    <mergeCell ref="O2:R2"/>
    <mergeCell ref="B3:G3"/>
    <mergeCell ref="L3:N5"/>
    <mergeCell ref="O3:R3"/>
    <mergeCell ref="B4:D4"/>
    <mergeCell ref="O4:R4"/>
    <mergeCell ref="O5:R5"/>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dimension ref="A1:B9"/>
  <sheetViews>
    <sheetView zoomScalePageLayoutView="0" workbookViewId="0" topLeftCell="A1">
      <selection activeCell="E7" sqref="E7"/>
    </sheetView>
  </sheetViews>
  <sheetFormatPr defaultColWidth="9.00390625" defaultRowHeight="13.5"/>
  <cols>
    <col min="1" max="1" width="13.75390625" style="0" customWidth="1"/>
    <col min="2" max="2" width="92.50390625" style="0" customWidth="1"/>
  </cols>
  <sheetData>
    <row r="1" spans="1:2" ht="27.75" customHeight="1" thickBot="1">
      <c r="A1" s="55" t="s">
        <v>125</v>
      </c>
      <c r="B1" s="55" t="s">
        <v>88</v>
      </c>
    </row>
    <row r="2" spans="1:2" ht="33.75" customHeight="1" thickTop="1">
      <c r="A2" s="129" t="s">
        <v>129</v>
      </c>
      <c r="B2" s="54" t="s">
        <v>133</v>
      </c>
    </row>
    <row r="3" spans="1:2" ht="42" customHeight="1">
      <c r="A3" s="130"/>
      <c r="B3" s="52" t="s">
        <v>136</v>
      </c>
    </row>
    <row r="4" spans="1:2" ht="72.75" customHeight="1">
      <c r="A4" s="130" t="s">
        <v>128</v>
      </c>
      <c r="B4" s="52" t="s">
        <v>126</v>
      </c>
    </row>
    <row r="5" spans="1:2" ht="38.25" customHeight="1">
      <c r="A5" s="130"/>
      <c r="B5" s="52" t="s">
        <v>134</v>
      </c>
    </row>
    <row r="6" spans="1:2" ht="39.75" customHeight="1">
      <c r="A6" s="130"/>
      <c r="B6" s="53" t="s">
        <v>127</v>
      </c>
    </row>
    <row r="7" spans="1:2" ht="78.75" customHeight="1">
      <c r="A7" s="130" t="s">
        <v>132</v>
      </c>
      <c r="B7" s="52" t="s">
        <v>130</v>
      </c>
    </row>
    <row r="8" spans="1:2" ht="121.5">
      <c r="A8" s="130"/>
      <c r="B8" s="52" t="s">
        <v>135</v>
      </c>
    </row>
    <row r="9" spans="1:2" ht="32.25" customHeight="1">
      <c r="A9" s="130"/>
      <c r="B9" s="53" t="s">
        <v>131</v>
      </c>
    </row>
  </sheetData>
  <sheetProtection/>
  <mergeCells count="3">
    <mergeCell ref="A2:A3"/>
    <mergeCell ref="A4:A6"/>
    <mergeCell ref="A7:A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國富 奈奈</cp:lastModifiedBy>
  <cp:lastPrinted>2024-03-11T03:30:31Z</cp:lastPrinted>
  <dcterms:created xsi:type="dcterms:W3CDTF">2008-02-18T09:59:37Z</dcterms:created>
  <dcterms:modified xsi:type="dcterms:W3CDTF">2024-03-26T05:18:05Z</dcterms:modified>
  <cp:category/>
  <cp:version/>
  <cp:contentType/>
  <cp:contentStatus/>
</cp:coreProperties>
</file>